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</definedNames>
  <calcPr calcId="125725"/>
</workbook>
</file>

<file path=xl/calcChain.xml><?xml version="1.0" encoding="utf-8"?>
<calcChain xmlns="http://schemas.openxmlformats.org/spreadsheetml/2006/main">
  <c r="I512" i="1"/>
  <c r="I511"/>
  <c r="I504"/>
  <c r="P575"/>
  <c r="O575"/>
  <c r="N575"/>
  <c r="M575"/>
  <c r="H237" l="1"/>
  <c r="F237"/>
  <c r="E237"/>
  <c r="H238"/>
  <c r="F238"/>
  <c r="E238"/>
  <c r="I242"/>
  <c r="I232"/>
  <c r="H112" l="1"/>
  <c r="I112" s="1"/>
  <c r="F112"/>
  <c r="E112"/>
  <c r="E113"/>
  <c r="I121"/>
  <c r="I43"/>
  <c r="I47"/>
  <c r="K295"/>
  <c r="K575" s="1"/>
  <c r="J295"/>
  <c r="J575" s="1"/>
  <c r="I142"/>
  <c r="E460"/>
  <c r="H461"/>
  <c r="F461"/>
  <c r="E461"/>
  <c r="H462"/>
  <c r="F462"/>
  <c r="E462"/>
  <c r="H463"/>
  <c r="F463"/>
  <c r="E463"/>
  <c r="H464"/>
  <c r="F464"/>
  <c r="E464"/>
  <c r="I466"/>
  <c r="G466"/>
  <c r="H475"/>
  <c r="F475"/>
  <c r="E475"/>
  <c r="I478"/>
  <c r="G478"/>
  <c r="H557"/>
  <c r="F557"/>
  <c r="G557" s="1"/>
  <c r="E557"/>
  <c r="F163"/>
  <c r="L451"/>
  <c r="L437"/>
  <c r="L436"/>
  <c r="I442"/>
  <c r="I443"/>
  <c r="I445"/>
  <c r="I447"/>
  <c r="I448"/>
  <c r="I450"/>
  <c r="I452"/>
  <c r="I453"/>
  <c r="I454"/>
  <c r="I455"/>
  <c r="I434"/>
  <c r="I437"/>
  <c r="I438"/>
  <c r="I439"/>
  <c r="I440"/>
  <c r="H451"/>
  <c r="H446"/>
  <c r="H441"/>
  <c r="F451"/>
  <c r="F446"/>
  <c r="F441"/>
  <c r="E451"/>
  <c r="E446"/>
  <c r="E441"/>
  <c r="E428"/>
  <c r="H348"/>
  <c r="F348"/>
  <c r="I347"/>
  <c r="G347"/>
  <c r="E348"/>
  <c r="I351"/>
  <c r="I446" l="1"/>
  <c r="I441"/>
  <c r="E459"/>
  <c r="E436"/>
  <c r="H436"/>
  <c r="F436"/>
  <c r="G462"/>
  <c r="I462"/>
  <c r="I451"/>
  <c r="H338"/>
  <c r="F342"/>
  <c r="E285"/>
  <c r="E290"/>
  <c r="H199"/>
  <c r="L540"/>
  <c r="H483"/>
  <c r="F483"/>
  <c r="E483"/>
  <c r="L547"/>
  <c r="G92"/>
  <c r="I505"/>
  <c r="G518"/>
  <c r="H432"/>
  <c r="H424"/>
  <c r="H419"/>
  <c r="H415"/>
  <c r="H410"/>
  <c r="H390"/>
  <c r="F432"/>
  <c r="E432"/>
  <c r="I137"/>
  <c r="H543"/>
  <c r="F543"/>
  <c r="H547"/>
  <c r="F547"/>
  <c r="H539"/>
  <c r="F539"/>
  <c r="E547"/>
  <c r="I436" l="1"/>
  <c r="H146"/>
  <c r="E146"/>
  <c r="F146"/>
  <c r="H107"/>
  <c r="H99"/>
  <c r="H95"/>
  <c r="H87"/>
  <c r="F103"/>
  <c r="F107"/>
  <c r="F99"/>
  <c r="F91"/>
  <c r="F87"/>
  <c r="E107"/>
  <c r="E103"/>
  <c r="E99"/>
  <c r="E91"/>
  <c r="E95"/>
  <c r="E87"/>
  <c r="I164" l="1"/>
  <c r="H52"/>
  <c r="H51"/>
  <c r="F52"/>
  <c r="F51"/>
  <c r="E52"/>
  <c r="E51"/>
  <c r="H75"/>
  <c r="F75"/>
  <c r="E75"/>
  <c r="H275"/>
  <c r="H266"/>
  <c r="F266"/>
  <c r="F275"/>
  <c r="E261"/>
  <c r="E275"/>
  <c r="E266"/>
  <c r="H381"/>
  <c r="F381"/>
  <c r="E381"/>
  <c r="H460"/>
  <c r="H459" s="1"/>
  <c r="F460"/>
  <c r="F459" s="1"/>
  <c r="I476"/>
  <c r="H207"/>
  <c r="H203"/>
  <c r="H195"/>
  <c r="H191"/>
  <c r="F207"/>
  <c r="F203"/>
  <c r="F199"/>
  <c r="F195"/>
  <c r="F191"/>
  <c r="E207"/>
  <c r="E203"/>
  <c r="E199"/>
  <c r="E195"/>
  <c r="E191"/>
  <c r="H113"/>
  <c r="F113"/>
  <c r="H362"/>
  <c r="H358"/>
  <c r="H354"/>
  <c r="F362"/>
  <c r="F358"/>
  <c r="F354"/>
  <c r="E358"/>
  <c r="E362"/>
  <c r="E354"/>
  <c r="G185"/>
  <c r="I464" l="1"/>
  <c r="H290"/>
  <c r="H285"/>
  <c r="F290"/>
  <c r="F285"/>
  <c r="H329" l="1"/>
  <c r="F329"/>
  <c r="F319"/>
  <c r="F314"/>
  <c r="F310"/>
  <c r="F305"/>
  <c r="F300"/>
  <c r="E300"/>
  <c r="E329"/>
  <c r="E319"/>
  <c r="E314"/>
  <c r="E310"/>
  <c r="I258"/>
  <c r="I82"/>
  <c r="I81"/>
  <c r="I80"/>
  <c r="I149"/>
  <c r="I148"/>
  <c r="I147"/>
  <c r="I77"/>
  <c r="I75"/>
  <c r="I74"/>
  <c r="I73"/>
  <c r="I72"/>
  <c r="I71"/>
  <c r="I69"/>
  <c r="I68"/>
  <c r="I67"/>
  <c r="I66"/>
  <c r="I64"/>
  <c r="I63"/>
  <c r="I62"/>
  <c r="I61"/>
  <c r="I59"/>
  <c r="I58"/>
  <c r="I57"/>
  <c r="I56"/>
  <c r="I54"/>
  <c r="I53"/>
  <c r="I49"/>
  <c r="I48"/>
  <c r="I44"/>
  <c r="I41"/>
  <c r="I40"/>
  <c r="I39"/>
  <c r="I36"/>
  <c r="I35"/>
  <c r="I32"/>
  <c r="I31"/>
  <c r="I28"/>
  <c r="I27"/>
  <c r="I24"/>
  <c r="I20"/>
  <c r="I19"/>
  <c r="I16"/>
  <c r="I15"/>
  <c r="I12"/>
  <c r="I11"/>
  <c r="G567"/>
  <c r="G566"/>
  <c r="G564"/>
  <c r="G563"/>
  <c r="G562"/>
  <c r="G560"/>
  <c r="G559"/>
  <c r="G558"/>
  <c r="G556"/>
  <c r="G555"/>
  <c r="G554"/>
  <c r="G552"/>
  <c r="G550"/>
  <c r="G548"/>
  <c r="G547"/>
  <c r="G546"/>
  <c r="G545"/>
  <c r="G544"/>
  <c r="G543"/>
  <c r="G542"/>
  <c r="G540"/>
  <c r="G538"/>
  <c r="G537"/>
  <c r="G536"/>
  <c r="G535"/>
  <c r="G534"/>
  <c r="G530"/>
  <c r="G529"/>
  <c r="G527"/>
  <c r="G526"/>
  <c r="G525"/>
  <c r="G523"/>
  <c r="G521"/>
  <c r="G519"/>
  <c r="G517"/>
  <c r="G516"/>
  <c r="G514"/>
  <c r="G513"/>
  <c r="G510"/>
  <c r="G509"/>
  <c r="G505"/>
  <c r="G504"/>
  <c r="G494"/>
  <c r="G493"/>
  <c r="G492"/>
  <c r="G490"/>
  <c r="G489"/>
  <c r="G488"/>
  <c r="G486"/>
  <c r="G485"/>
  <c r="G484"/>
  <c r="G482"/>
  <c r="G481"/>
  <c r="G479"/>
  <c r="G477"/>
  <c r="G476"/>
  <c r="G474"/>
  <c r="G473"/>
  <c r="G471"/>
  <c r="G470"/>
  <c r="G469"/>
  <c r="G467"/>
  <c r="G465"/>
  <c r="G457"/>
  <c r="G435"/>
  <c r="G434"/>
  <c r="G433"/>
  <c r="G432"/>
  <c r="G431"/>
  <c r="G430"/>
  <c r="G429"/>
  <c r="G428"/>
  <c r="G427"/>
  <c r="G426"/>
  <c r="G425"/>
  <c r="G422"/>
  <c r="G421"/>
  <c r="G420"/>
  <c r="G418"/>
  <c r="G417"/>
  <c r="G416"/>
  <c r="G414"/>
  <c r="G413"/>
  <c r="G412"/>
  <c r="G411"/>
  <c r="G409"/>
  <c r="G408"/>
  <c r="G407"/>
  <c r="G406"/>
  <c r="G405"/>
  <c r="G404"/>
  <c r="G403"/>
  <c r="G402"/>
  <c r="G401"/>
  <c r="G400"/>
  <c r="G399"/>
  <c r="G398"/>
  <c r="G397"/>
  <c r="G396"/>
  <c r="G395"/>
  <c r="G394"/>
  <c r="G393"/>
  <c r="G392"/>
  <c r="G391"/>
  <c r="G389"/>
  <c r="G388"/>
  <c r="G387"/>
  <c r="G384"/>
  <c r="G383"/>
  <c r="G382"/>
  <c r="G381"/>
  <c r="G380"/>
  <c r="G379"/>
  <c r="G378"/>
  <c r="G377"/>
  <c r="G375"/>
  <c r="G374"/>
  <c r="G373"/>
  <c r="G372"/>
  <c r="G370"/>
  <c r="G369"/>
  <c r="G368"/>
  <c r="G365"/>
  <c r="G364"/>
  <c r="G363"/>
  <c r="G362"/>
  <c r="G361"/>
  <c r="G360"/>
  <c r="G359"/>
  <c r="G358"/>
  <c r="G357"/>
  <c r="G356"/>
  <c r="G355"/>
  <c r="G354"/>
  <c r="G353"/>
  <c r="G352"/>
  <c r="G351"/>
  <c r="G349"/>
  <c r="G348"/>
  <c r="G345"/>
  <c r="G344"/>
  <c r="G343"/>
  <c r="G341"/>
  <c r="G340"/>
  <c r="G339"/>
  <c r="G337"/>
  <c r="G336"/>
  <c r="G298"/>
  <c r="G297"/>
  <c r="G296"/>
  <c r="G333"/>
  <c r="G332"/>
  <c r="G331"/>
  <c r="G330"/>
  <c r="G328"/>
  <c r="G327"/>
  <c r="G326"/>
  <c r="G325"/>
  <c r="G324"/>
  <c r="G323"/>
  <c r="G322"/>
  <c r="G321"/>
  <c r="G320"/>
  <c r="G318"/>
  <c r="G317"/>
  <c r="G316"/>
  <c r="G315"/>
  <c r="G313"/>
  <c r="G312"/>
  <c r="G311"/>
  <c r="G309"/>
  <c r="G308"/>
  <c r="G307"/>
  <c r="G306"/>
  <c r="G304"/>
  <c r="G303"/>
  <c r="G302"/>
  <c r="G301"/>
  <c r="G299"/>
  <c r="G292"/>
  <c r="G291"/>
  <c r="G290"/>
  <c r="G289"/>
  <c r="G288"/>
  <c r="G287"/>
  <c r="G286"/>
  <c r="G285"/>
  <c r="G284"/>
  <c r="G283"/>
  <c r="G282"/>
  <c r="G279"/>
  <c r="G278"/>
  <c r="G277"/>
  <c r="G276"/>
  <c r="G275"/>
  <c r="G274"/>
  <c r="G273"/>
  <c r="G272"/>
  <c r="G271"/>
  <c r="G269"/>
  <c r="G268"/>
  <c r="G267"/>
  <c r="G266"/>
  <c r="G265"/>
  <c r="G264"/>
  <c r="G263"/>
  <c r="G262"/>
  <c r="H262" s="1"/>
  <c r="G260"/>
  <c r="G259"/>
  <c r="G258"/>
  <c r="G255"/>
  <c r="G254"/>
  <c r="G253"/>
  <c r="G252"/>
  <c r="G250"/>
  <c r="G249"/>
  <c r="G248"/>
  <c r="G247"/>
  <c r="G245"/>
  <c r="G244"/>
  <c r="G243"/>
  <c r="G235"/>
  <c r="G234"/>
  <c r="G233"/>
  <c r="G232"/>
  <c r="G230"/>
  <c r="G229"/>
  <c r="G228"/>
  <c r="G227"/>
  <c r="G225"/>
  <c r="G224"/>
  <c r="G223"/>
  <c r="G222"/>
  <c r="G220"/>
  <c r="G219"/>
  <c r="G218"/>
  <c r="G217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4"/>
  <c r="G182"/>
  <c r="G181"/>
  <c r="G180"/>
  <c r="G178"/>
  <c r="G177"/>
  <c r="G174"/>
  <c r="G173"/>
  <c r="G172"/>
  <c r="G169"/>
  <c r="G168"/>
  <c r="G166"/>
  <c r="G165"/>
  <c r="G164"/>
  <c r="G162"/>
  <c r="G161"/>
  <c r="G160"/>
  <c r="G158"/>
  <c r="G157"/>
  <c r="G156"/>
  <c r="G154"/>
  <c r="G150"/>
  <c r="G149"/>
  <c r="G148"/>
  <c r="G145"/>
  <c r="G144"/>
  <c r="G143"/>
  <c r="G142"/>
  <c r="G140"/>
  <c r="G139"/>
  <c r="G138"/>
  <c r="G137"/>
  <c r="G135"/>
  <c r="G134"/>
  <c r="G133"/>
  <c r="G125"/>
  <c r="G124"/>
  <c r="G122"/>
  <c r="G121"/>
  <c r="G119"/>
  <c r="G118"/>
  <c r="G116"/>
  <c r="G113"/>
  <c r="G112"/>
  <c r="G110"/>
  <c r="G109"/>
  <c r="G108"/>
  <c r="G107"/>
  <c r="G106"/>
  <c r="G105"/>
  <c r="G104"/>
  <c r="H104" s="1"/>
  <c r="H103" s="1"/>
  <c r="G103"/>
  <c r="G102"/>
  <c r="G101"/>
  <c r="G100"/>
  <c r="G99"/>
  <c r="G98"/>
  <c r="G97"/>
  <c r="G96"/>
  <c r="G94"/>
  <c r="G93"/>
  <c r="G91"/>
  <c r="G90"/>
  <c r="G89"/>
  <c r="G88"/>
  <c r="G87"/>
  <c r="G86"/>
  <c r="G85"/>
  <c r="G82"/>
  <c r="G81"/>
  <c r="G78"/>
  <c r="G77"/>
  <c r="G76"/>
  <c r="G75"/>
  <c r="G74"/>
  <c r="G73"/>
  <c r="G72"/>
  <c r="G71"/>
  <c r="G69"/>
  <c r="G68"/>
  <c r="G67"/>
  <c r="G66"/>
  <c r="G64"/>
  <c r="G63"/>
  <c r="G62"/>
  <c r="G61"/>
  <c r="G59"/>
  <c r="G58"/>
  <c r="G57"/>
  <c r="G56"/>
  <c r="G54"/>
  <c r="G53"/>
  <c r="G52"/>
  <c r="G49"/>
  <c r="G48"/>
  <c r="G45"/>
  <c r="G44"/>
  <c r="G43"/>
  <c r="G41"/>
  <c r="G40"/>
  <c r="G39"/>
  <c r="G37"/>
  <c r="G36"/>
  <c r="G35"/>
  <c r="G33"/>
  <c r="G32"/>
  <c r="G31"/>
  <c r="G29"/>
  <c r="G28"/>
  <c r="G27"/>
  <c r="G25"/>
  <c r="G24"/>
  <c r="G23"/>
  <c r="G21"/>
  <c r="G20"/>
  <c r="G19"/>
  <c r="G17"/>
  <c r="G51"/>
  <c r="G386"/>
  <c r="G464" l="1"/>
  <c r="G329"/>
  <c r="G319"/>
  <c r="G314"/>
  <c r="G310"/>
  <c r="G300"/>
  <c r="I52"/>
  <c r="H70"/>
  <c r="H127" l="1"/>
  <c r="F127"/>
  <c r="E127"/>
  <c r="H128"/>
  <c r="F128"/>
  <c r="E128"/>
  <c r="H129"/>
  <c r="F129"/>
  <c r="E129"/>
  <c r="H130"/>
  <c r="F130"/>
  <c r="E130"/>
  <c r="F507"/>
  <c r="E507"/>
  <c r="H508"/>
  <c r="F508"/>
  <c r="E508"/>
  <c r="F515"/>
  <c r="E515"/>
  <c r="H515"/>
  <c r="I140"/>
  <c r="I139"/>
  <c r="I138"/>
  <c r="L136"/>
  <c r="H136"/>
  <c r="F136"/>
  <c r="E136"/>
  <c r="L146"/>
  <c r="I146"/>
  <c r="H9"/>
  <c r="H580" s="1"/>
  <c r="F9"/>
  <c r="F580" s="1"/>
  <c r="E9"/>
  <c r="G12"/>
  <c r="G147"/>
  <c r="H155"/>
  <c r="F155"/>
  <c r="E155"/>
  <c r="H159"/>
  <c r="F159"/>
  <c r="E159"/>
  <c r="H163"/>
  <c r="E163"/>
  <c r="H167"/>
  <c r="F167"/>
  <c r="E167"/>
  <c r="E305"/>
  <c r="H305"/>
  <c r="F295"/>
  <c r="L79"/>
  <c r="G80"/>
  <c r="H79"/>
  <c r="F79"/>
  <c r="E79"/>
  <c r="F424"/>
  <c r="F419"/>
  <c r="F415"/>
  <c r="F410"/>
  <c r="F390"/>
  <c r="E424"/>
  <c r="E419"/>
  <c r="E415"/>
  <c r="E410"/>
  <c r="E390"/>
  <c r="H212"/>
  <c r="F212"/>
  <c r="E212"/>
  <c r="H213"/>
  <c r="F213"/>
  <c r="E213"/>
  <c r="H214"/>
  <c r="F214"/>
  <c r="E214"/>
  <c r="H215"/>
  <c r="F215"/>
  <c r="E215"/>
  <c r="I230"/>
  <c r="L229"/>
  <c r="I229"/>
  <c r="I228"/>
  <c r="I227"/>
  <c r="L226"/>
  <c r="H226"/>
  <c r="F226"/>
  <c r="E226"/>
  <c r="E334"/>
  <c r="H334"/>
  <c r="E342"/>
  <c r="H342"/>
  <c r="H65"/>
  <c r="H55"/>
  <c r="H60"/>
  <c r="F70"/>
  <c r="I70" s="1"/>
  <c r="F65"/>
  <c r="F60"/>
  <c r="F55"/>
  <c r="E70"/>
  <c r="E65"/>
  <c r="E60"/>
  <c r="G60" s="1"/>
  <c r="E55"/>
  <c r="E551"/>
  <c r="F551"/>
  <c r="F549" s="1"/>
  <c r="H551"/>
  <c r="H552"/>
  <c r="E553"/>
  <c r="F553"/>
  <c r="E561"/>
  <c r="F561"/>
  <c r="E565"/>
  <c r="F565"/>
  <c r="H565"/>
  <c r="I563"/>
  <c r="L561"/>
  <c r="H561"/>
  <c r="H472"/>
  <c r="F472"/>
  <c r="E472"/>
  <c r="H376"/>
  <c r="E376"/>
  <c r="E371"/>
  <c r="F187"/>
  <c r="E187"/>
  <c r="H350"/>
  <c r="H346" s="1"/>
  <c r="F350"/>
  <c r="F346" s="1"/>
  <c r="E350"/>
  <c r="H522"/>
  <c r="F522"/>
  <c r="E522"/>
  <c r="E520" s="1"/>
  <c r="H524"/>
  <c r="F524"/>
  <c r="E524"/>
  <c r="H528"/>
  <c r="F528"/>
  <c r="E528"/>
  <c r="H456"/>
  <c r="F456"/>
  <c r="E456"/>
  <c r="F261"/>
  <c r="G261" s="1"/>
  <c r="F487"/>
  <c r="I180"/>
  <c r="F175"/>
  <c r="E175"/>
  <c r="F179"/>
  <c r="E179"/>
  <c r="H183"/>
  <c r="F183"/>
  <c r="E183"/>
  <c r="H280"/>
  <c r="F280"/>
  <c r="E280"/>
  <c r="H532"/>
  <c r="F532"/>
  <c r="E532"/>
  <c r="I548"/>
  <c r="I547"/>
  <c r="I364"/>
  <c r="I362"/>
  <c r="I345"/>
  <c r="H240"/>
  <c r="F240"/>
  <c r="E240"/>
  <c r="F241"/>
  <c r="E241"/>
  <c r="H246"/>
  <c r="F246"/>
  <c r="E246"/>
  <c r="H251"/>
  <c r="F251"/>
  <c r="E251"/>
  <c r="G242"/>
  <c r="L515"/>
  <c r="L508"/>
  <c r="L503"/>
  <c r="H131"/>
  <c r="F131"/>
  <c r="E131"/>
  <c r="H141"/>
  <c r="F141"/>
  <c r="E141"/>
  <c r="H7"/>
  <c r="H576" s="1"/>
  <c r="F7"/>
  <c r="F576" s="1"/>
  <c r="E7"/>
  <c r="E576" s="1"/>
  <c r="H8"/>
  <c r="F8"/>
  <c r="E8"/>
  <c r="E577" s="1"/>
  <c r="E38"/>
  <c r="F38"/>
  <c r="H38"/>
  <c r="L38"/>
  <c r="H46"/>
  <c r="F46"/>
  <c r="E46"/>
  <c r="H42"/>
  <c r="F42"/>
  <c r="E42"/>
  <c r="H34"/>
  <c r="F34"/>
  <c r="E34"/>
  <c r="H30"/>
  <c r="F30"/>
  <c r="E30"/>
  <c r="H26"/>
  <c r="F26"/>
  <c r="E26"/>
  <c r="H22"/>
  <c r="F22"/>
  <c r="E22"/>
  <c r="H18"/>
  <c r="F18"/>
  <c r="E18"/>
  <c r="H14"/>
  <c r="F14"/>
  <c r="E14"/>
  <c r="H10"/>
  <c r="F10"/>
  <c r="E10"/>
  <c r="L342"/>
  <c r="F338"/>
  <c r="F376"/>
  <c r="F371"/>
  <c r="H298"/>
  <c r="H300"/>
  <c r="H303"/>
  <c r="H304"/>
  <c r="H308"/>
  <c r="H311"/>
  <c r="H310" s="1"/>
  <c r="H313"/>
  <c r="H315"/>
  <c r="H314" s="1"/>
  <c r="H317"/>
  <c r="H318"/>
  <c r="H320"/>
  <c r="H319" s="1"/>
  <c r="H322"/>
  <c r="H323"/>
  <c r="H332"/>
  <c r="L167"/>
  <c r="I169"/>
  <c r="I168"/>
  <c r="L111"/>
  <c r="E114"/>
  <c r="F114"/>
  <c r="H114"/>
  <c r="L114"/>
  <c r="G115"/>
  <c r="I116"/>
  <c r="E117"/>
  <c r="F117"/>
  <c r="H117"/>
  <c r="L117"/>
  <c r="I119"/>
  <c r="E120"/>
  <c r="F120"/>
  <c r="H120"/>
  <c r="L120"/>
  <c r="I122"/>
  <c r="E123"/>
  <c r="F123"/>
  <c r="H123"/>
  <c r="L123"/>
  <c r="I125"/>
  <c r="H385"/>
  <c r="H371"/>
  <c r="L553"/>
  <c r="L557"/>
  <c r="L565"/>
  <c r="H550"/>
  <c r="H553"/>
  <c r="I567"/>
  <c r="I559"/>
  <c r="I555"/>
  <c r="F95"/>
  <c r="E83"/>
  <c r="H91"/>
  <c r="H221"/>
  <c r="H491"/>
  <c r="H487"/>
  <c r="F491"/>
  <c r="E491"/>
  <c r="E487"/>
  <c r="H231"/>
  <c r="H216"/>
  <c r="F221"/>
  <c r="F216"/>
  <c r="F231"/>
  <c r="E231"/>
  <c r="E221"/>
  <c r="E216"/>
  <c r="L520"/>
  <c r="L524"/>
  <c r="L528"/>
  <c r="H175"/>
  <c r="F468"/>
  <c r="H480"/>
  <c r="F480"/>
  <c r="E480"/>
  <c r="G475"/>
  <c r="H468"/>
  <c r="E468"/>
  <c r="H187"/>
  <c r="H270"/>
  <c r="F270"/>
  <c r="E270"/>
  <c r="E256" s="1"/>
  <c r="H261"/>
  <c r="L549"/>
  <c r="I260"/>
  <c r="L491"/>
  <c r="L487"/>
  <c r="L126"/>
  <c r="I134"/>
  <c r="I135"/>
  <c r="L381"/>
  <c r="L376"/>
  <c r="L371"/>
  <c r="I413"/>
  <c r="L432"/>
  <c r="L424"/>
  <c r="L419"/>
  <c r="L415"/>
  <c r="L390"/>
  <c r="L385"/>
  <c r="I457"/>
  <c r="L464"/>
  <c r="L468"/>
  <c r="L472"/>
  <c r="L475"/>
  <c r="L480"/>
  <c r="L483"/>
  <c r="L459"/>
  <c r="L534"/>
  <c r="L535"/>
  <c r="L536"/>
  <c r="L537"/>
  <c r="L538"/>
  <c r="L539"/>
  <c r="L543"/>
  <c r="L532"/>
  <c r="G541"/>
  <c r="I530"/>
  <c r="G531"/>
  <c r="G533"/>
  <c r="I493"/>
  <c r="G495"/>
  <c r="G496"/>
  <c r="G497"/>
  <c r="G498"/>
  <c r="G499"/>
  <c r="G500"/>
  <c r="G501"/>
  <c r="G502"/>
  <c r="I484"/>
  <c r="I470"/>
  <c r="G458"/>
  <c r="I458"/>
  <c r="G367"/>
  <c r="L195"/>
  <c r="L191"/>
  <c r="L366"/>
  <c r="L358"/>
  <c r="L6"/>
  <c r="L10"/>
  <c r="L14"/>
  <c r="L18"/>
  <c r="L22"/>
  <c r="L26"/>
  <c r="L30"/>
  <c r="L34"/>
  <c r="L42"/>
  <c r="L46"/>
  <c r="L50"/>
  <c r="L55"/>
  <c r="L60"/>
  <c r="L65"/>
  <c r="L70"/>
  <c r="L75"/>
  <c r="L83"/>
  <c r="L87"/>
  <c r="L91"/>
  <c r="L95"/>
  <c r="L99"/>
  <c r="L103"/>
  <c r="L107"/>
  <c r="L131"/>
  <c r="L141"/>
  <c r="L151"/>
  <c r="L155"/>
  <c r="L159"/>
  <c r="L163"/>
  <c r="L171"/>
  <c r="L175"/>
  <c r="L179"/>
  <c r="L183"/>
  <c r="L187"/>
  <c r="L199"/>
  <c r="L203"/>
  <c r="L207"/>
  <c r="L211"/>
  <c r="L216"/>
  <c r="L221"/>
  <c r="L231"/>
  <c r="L234"/>
  <c r="L236"/>
  <c r="L241"/>
  <c r="L246"/>
  <c r="L251"/>
  <c r="L256"/>
  <c r="L261"/>
  <c r="L266"/>
  <c r="L270"/>
  <c r="L275"/>
  <c r="L280"/>
  <c r="L285"/>
  <c r="L290"/>
  <c r="L295"/>
  <c r="L300"/>
  <c r="L305"/>
  <c r="L310"/>
  <c r="L314"/>
  <c r="L319"/>
  <c r="L329"/>
  <c r="L334"/>
  <c r="L338"/>
  <c r="L346"/>
  <c r="L350"/>
  <c r="L354"/>
  <c r="G335"/>
  <c r="G294"/>
  <c r="G293"/>
  <c r="G281"/>
  <c r="I277"/>
  <c r="I272"/>
  <c r="I244"/>
  <c r="G257"/>
  <c r="I219"/>
  <c r="I220"/>
  <c r="I222"/>
  <c r="I223"/>
  <c r="I224"/>
  <c r="I225"/>
  <c r="I233"/>
  <c r="I234"/>
  <c r="I239"/>
  <c r="I243"/>
  <c r="I247"/>
  <c r="I248"/>
  <c r="I250"/>
  <c r="I253"/>
  <c r="I209"/>
  <c r="I207"/>
  <c r="I189"/>
  <c r="I191"/>
  <c r="I193"/>
  <c r="I195"/>
  <c r="I197"/>
  <c r="I199"/>
  <c r="I201"/>
  <c r="I203"/>
  <c r="I205"/>
  <c r="I217"/>
  <c r="I218"/>
  <c r="I185"/>
  <c r="H241" l="1"/>
  <c r="G237"/>
  <c r="I22"/>
  <c r="E578"/>
  <c r="F577"/>
  <c r="H579"/>
  <c r="F579"/>
  <c r="H578"/>
  <c r="E579"/>
  <c r="F578"/>
  <c r="H520"/>
  <c r="H577"/>
  <c r="G114"/>
  <c r="E151"/>
  <c r="G22"/>
  <c r="G42"/>
  <c r="G507"/>
  <c r="F151"/>
  <c r="I130"/>
  <c r="G221"/>
  <c r="G305"/>
  <c r="E295"/>
  <c r="G295" s="1"/>
  <c r="E503"/>
  <c r="I14"/>
  <c r="G565"/>
  <c r="G480"/>
  <c r="G487"/>
  <c r="G123"/>
  <c r="G120"/>
  <c r="G472"/>
  <c r="G214"/>
  <c r="E385"/>
  <c r="H295"/>
  <c r="I167"/>
  <c r="G159"/>
  <c r="H151"/>
  <c r="G179"/>
  <c r="F385"/>
  <c r="G141"/>
  <c r="G508"/>
  <c r="G515"/>
  <c r="I10"/>
  <c r="I18"/>
  <c r="G18"/>
  <c r="I26"/>
  <c r="G26"/>
  <c r="I30"/>
  <c r="G30"/>
  <c r="I34"/>
  <c r="G34"/>
  <c r="G7"/>
  <c r="I38"/>
  <c r="G38"/>
  <c r="I42"/>
  <c r="I8"/>
  <c r="G8"/>
  <c r="I9"/>
  <c r="I46"/>
  <c r="G46"/>
  <c r="E580"/>
  <c r="G9"/>
  <c r="G424"/>
  <c r="G419"/>
  <c r="G415"/>
  <c r="G410"/>
  <c r="G390"/>
  <c r="G131"/>
  <c r="G128"/>
  <c r="G129"/>
  <c r="G136"/>
  <c r="G130"/>
  <c r="G127"/>
  <c r="G342"/>
  <c r="G338"/>
  <c r="F83"/>
  <c r="G83" s="1"/>
  <c r="G95"/>
  <c r="G155"/>
  <c r="G163"/>
  <c r="G167"/>
  <c r="G153"/>
  <c r="G241"/>
  <c r="G55"/>
  <c r="I55"/>
  <c r="I60"/>
  <c r="G65"/>
  <c r="I65"/>
  <c r="G70"/>
  <c r="G270"/>
  <c r="G376"/>
  <c r="G371"/>
  <c r="G216"/>
  <c r="G226"/>
  <c r="I215"/>
  <c r="G215"/>
  <c r="G213"/>
  <c r="G463"/>
  <c r="G468"/>
  <c r="G461"/>
  <c r="G491"/>
  <c r="G117"/>
  <c r="I79"/>
  <c r="G79"/>
  <c r="G524"/>
  <c r="G528"/>
  <c r="E346"/>
  <c r="G346" s="1"/>
  <c r="G350"/>
  <c r="G553"/>
  <c r="E549"/>
  <c r="G549" s="1"/>
  <c r="G551"/>
  <c r="G183"/>
  <c r="G175"/>
  <c r="G561"/>
  <c r="G231"/>
  <c r="G251"/>
  <c r="G246"/>
  <c r="I565"/>
  <c r="I136"/>
  <c r="H503"/>
  <c r="H256"/>
  <c r="I183"/>
  <c r="I456"/>
  <c r="G522"/>
  <c r="I213"/>
  <c r="F503"/>
  <c r="I212"/>
  <c r="F211"/>
  <c r="G506"/>
  <c r="I508"/>
  <c r="G146"/>
  <c r="H211"/>
  <c r="H549"/>
  <c r="I549" s="1"/>
  <c r="E50"/>
  <c r="F50"/>
  <c r="H50"/>
  <c r="I342"/>
  <c r="G456"/>
  <c r="F334"/>
  <c r="E211"/>
  <c r="I214"/>
  <c r="I226"/>
  <c r="H111"/>
  <c r="E236"/>
  <c r="I240"/>
  <c r="G460"/>
  <c r="G539"/>
  <c r="I551"/>
  <c r="I561"/>
  <c r="H366"/>
  <c r="E171"/>
  <c r="H236"/>
  <c r="F256"/>
  <c r="G256" s="1"/>
  <c r="E366"/>
  <c r="E111"/>
  <c r="H171"/>
  <c r="F111"/>
  <c r="F366"/>
  <c r="E6"/>
  <c r="E575" s="1"/>
  <c r="E126"/>
  <c r="F236"/>
  <c r="I172"/>
  <c r="F126"/>
  <c r="F171"/>
  <c r="H126"/>
  <c r="G239"/>
  <c r="F520"/>
  <c r="I251"/>
  <c r="G238"/>
  <c r="I187"/>
  <c r="L575"/>
  <c r="I173"/>
  <c r="G280"/>
  <c r="F6"/>
  <c r="I237"/>
  <c r="H6"/>
  <c r="G240"/>
  <c r="I580"/>
  <c r="I238"/>
  <c r="I129"/>
  <c r="I120"/>
  <c r="I241"/>
  <c r="G532"/>
  <c r="I114"/>
  <c r="I113"/>
  <c r="I123"/>
  <c r="I117"/>
  <c r="H83"/>
  <c r="I557"/>
  <c r="I553"/>
  <c r="I231"/>
  <c r="I216"/>
  <c r="I221"/>
  <c r="I246"/>
  <c r="G176"/>
  <c r="H179"/>
  <c r="I179" s="1"/>
  <c r="G186"/>
  <c r="G187"/>
  <c r="G188"/>
  <c r="G212"/>
  <c r="I152"/>
  <c r="I153"/>
  <c r="I155"/>
  <c r="I156"/>
  <c r="I157"/>
  <c r="I159"/>
  <c r="I161"/>
  <c r="I163"/>
  <c r="I165"/>
  <c r="I175"/>
  <c r="I176"/>
  <c r="I177"/>
  <c r="I103"/>
  <c r="I105"/>
  <c r="G132"/>
  <c r="G152"/>
  <c r="I127"/>
  <c r="I128"/>
  <c r="I131"/>
  <c r="I132"/>
  <c r="I133"/>
  <c r="I141"/>
  <c r="I107"/>
  <c r="I109"/>
  <c r="I99"/>
  <c r="I101"/>
  <c r="I96"/>
  <c r="I97"/>
  <c r="I95"/>
  <c r="I93"/>
  <c r="I91"/>
  <c r="I89"/>
  <c r="I84"/>
  <c r="I85"/>
  <c r="I87"/>
  <c r="I88"/>
  <c r="G84"/>
  <c r="G47"/>
  <c r="G15"/>
  <c r="G16"/>
  <c r="I7"/>
  <c r="I51"/>
  <c r="G11"/>
  <c r="G13"/>
  <c r="I341"/>
  <c r="I340"/>
  <c r="I338"/>
  <c r="I337"/>
  <c r="I336"/>
  <c r="I372"/>
  <c r="I373"/>
  <c r="I374"/>
  <c r="I378"/>
  <c r="I380"/>
  <c r="I381"/>
  <c r="I383"/>
  <c r="I331"/>
  <c r="I321"/>
  <c r="I316"/>
  <c r="I312"/>
  <c r="I306"/>
  <c r="I307"/>
  <c r="I302"/>
  <c r="I319"/>
  <c r="I310"/>
  <c r="I541"/>
  <c r="I543"/>
  <c r="I545"/>
  <c r="I539"/>
  <c r="I535"/>
  <c r="I536"/>
  <c r="I537"/>
  <c r="I538"/>
  <c r="I522"/>
  <c r="I524"/>
  <c r="I526"/>
  <c r="I528"/>
  <c r="I506"/>
  <c r="I507"/>
  <c r="I513"/>
  <c r="I514"/>
  <c r="I515"/>
  <c r="I519"/>
  <c r="I485"/>
  <c r="I486"/>
  <c r="I487"/>
  <c r="I488"/>
  <c r="I489"/>
  <c r="I490"/>
  <c r="I491"/>
  <c r="I492"/>
  <c r="I495"/>
  <c r="I496"/>
  <c r="I498"/>
  <c r="I499"/>
  <c r="I500"/>
  <c r="I501"/>
  <c r="I502"/>
  <c r="I480"/>
  <c r="I481"/>
  <c r="I482"/>
  <c r="I475"/>
  <c r="I477"/>
  <c r="I479"/>
  <c r="I474"/>
  <c r="I468"/>
  <c r="I467"/>
  <c r="I469"/>
  <c r="I472"/>
  <c r="I460"/>
  <c r="I461"/>
  <c r="I463"/>
  <c r="I430"/>
  <c r="I426"/>
  <c r="I427"/>
  <c r="I421"/>
  <c r="I422"/>
  <c r="I418"/>
  <c r="I415"/>
  <c r="I411"/>
  <c r="I412"/>
  <c r="I414"/>
  <c r="I409"/>
  <c r="I406"/>
  <c r="I405"/>
  <c r="I403"/>
  <c r="I404"/>
  <c r="I401"/>
  <c r="I398"/>
  <c r="I391"/>
  <c r="I392"/>
  <c r="I393"/>
  <c r="I282"/>
  <c r="I285"/>
  <c r="I287"/>
  <c r="I290"/>
  <c r="I292"/>
  <c r="I280"/>
  <c r="I261"/>
  <c r="I263"/>
  <c r="I266"/>
  <c r="I268"/>
  <c r="I275"/>
  <c r="I360"/>
  <c r="I354"/>
  <c r="I356"/>
  <c r="I358"/>
  <c r="I348"/>
  <c r="I350"/>
  <c r="I352"/>
  <c r="I346"/>
  <c r="H575" l="1"/>
  <c r="G520"/>
  <c r="F575"/>
  <c r="G151"/>
  <c r="G503"/>
  <c r="I151"/>
  <c r="F582"/>
  <c r="H582"/>
  <c r="G580"/>
  <c r="E582"/>
  <c r="I503"/>
  <c r="I83"/>
  <c r="I256"/>
  <c r="F585"/>
  <c r="G50"/>
  <c r="E585"/>
  <c r="H585"/>
  <c r="I578"/>
  <c r="G578"/>
  <c r="I334"/>
  <c r="G334"/>
  <c r="I50"/>
  <c r="G459"/>
  <c r="I126"/>
  <c r="I171"/>
  <c r="I6"/>
  <c r="I579"/>
  <c r="I520"/>
  <c r="G579"/>
  <c r="G576"/>
  <c r="I576"/>
  <c r="I459"/>
  <c r="G236"/>
  <c r="I577"/>
  <c r="G577"/>
  <c r="G385"/>
  <c r="G366"/>
  <c r="G483"/>
  <c r="G14"/>
  <c r="I111"/>
  <c r="G10"/>
  <c r="I483"/>
  <c r="G111"/>
  <c r="I211"/>
  <c r="G211"/>
  <c r="I236"/>
  <c r="I402"/>
  <c r="I386"/>
  <c r="I387"/>
  <c r="I410"/>
  <c r="I370"/>
  <c r="I376"/>
  <c r="I389"/>
  <c r="I432"/>
  <c r="I314"/>
  <c r="I371"/>
  <c r="I424"/>
  <c r="I419"/>
  <c r="I428"/>
  <c r="I300"/>
  <c r="I329"/>
  <c r="I368"/>
  <c r="I366"/>
  <c r="I367"/>
  <c r="I369"/>
  <c r="I305"/>
  <c r="I296"/>
  <c r="I297"/>
  <c r="I533"/>
  <c r="I532"/>
  <c r="I390"/>
  <c r="I270"/>
  <c r="G585" l="1"/>
  <c r="G6"/>
  <c r="G171"/>
  <c r="G126"/>
  <c r="G575"/>
  <c r="I575"/>
  <c r="I385"/>
  <c r="I295"/>
</calcChain>
</file>

<file path=xl/sharedStrings.xml><?xml version="1.0" encoding="utf-8"?>
<sst xmlns="http://schemas.openxmlformats.org/spreadsheetml/2006/main" count="1184" uniqueCount="198">
  <si>
    <t>Ответственный исполнитель</t>
  </si>
  <si>
    <t>№ п/п</t>
  </si>
  <si>
    <t>Предусмотрено государственной программой</t>
  </si>
  <si>
    <t>Выполнение показателей (индикаторов) госпрограммы (подпрограммы)</t>
  </si>
  <si>
    <t>Выполнение контрольных событий подпрограмм госпрограммы</t>
  </si>
  <si>
    <t>«Развитие здравоохранения в Курской области»</t>
  </si>
  <si>
    <t>Подпрограмма 1 «Профилактика заболеваний и формирование здорового образа жизни. Развитие первичной медико-санитарной помощи»</t>
  </si>
  <si>
    <t>«Развитие образования в Курской области»</t>
  </si>
  <si>
    <t>Комитет образования и науки Курской области</t>
  </si>
  <si>
    <t>Подпрограмма 1  «Развитие дошкольного и общего образования детей»</t>
  </si>
  <si>
    <t>Подпрограмма 3 «Развитие профессионального образования»</t>
  </si>
  <si>
    <t>Подпрограмма 4 «Развитие системы оценки качества образования и информационной прозрачности системы образования»</t>
  </si>
  <si>
    <t xml:space="preserve">Подпрограмма 5 «Обеспечение реализации государственной программы Курской области «Развитие образования в Курской области» и прочие мероприятия в области образования» </t>
  </si>
  <si>
    <t>«Социальная поддержка граждан в Курской области»</t>
  </si>
  <si>
    <t>Подпрограмма 1 «Развитие мер социальной поддержки отдельных категорий граждан»</t>
  </si>
  <si>
    <t>Подпрограмма 2 «Модернизация и развитие социального обслуживания населения»</t>
  </si>
  <si>
    <t>Подпрограмма 3 «Улучшение демографической ситуации, совершенствование социальной поддержки семьи и детей»</t>
  </si>
  <si>
    <t>Подпрограмма 4 «Повышение эффективности государственной поддержки социально ориентированных некоммерческих организаций»</t>
  </si>
  <si>
    <t>Подпрограмма 5 «Повышение уровня и качества жизни пожилых людей»</t>
  </si>
  <si>
    <t>Подпрограмма 6 «Обеспечение реализации государственной программы и прочие мероприятия в области социального обеспечения»</t>
  </si>
  <si>
    <t>«Обеспечение доступным и комфортным жильем и коммунальными услугами граждан в Курской области»</t>
  </si>
  <si>
    <t>Комитет жилищно-коммунального хозяйства и ТЭК Курской области</t>
  </si>
  <si>
    <t>Подпрограмма 1 «Создание условий для обеспечения доступным и комфортным жильем граждан в Курской области»</t>
  </si>
  <si>
    <t>Подпрограмма 2 «Обеспечение качественными услугами ЖКХ населения Курской области»</t>
  </si>
  <si>
    <t>«Содействие занятости населения в Курской области»</t>
  </si>
  <si>
    <t>Комитет по труду и занятости населения Курской области</t>
  </si>
  <si>
    <t>Подпрограмма 2 «Развитие институтов рынка труда»</t>
  </si>
  <si>
    <t>Подпрограмма 1 «Активная политика  занятости населения  и социальная поддержка безработных граждан»</t>
  </si>
  <si>
    <t>«Создание условий для эффективного исполнения полномочий в сфере юстиции»</t>
  </si>
  <si>
    <t>Комитет ЗАГС Курской области</t>
  </si>
  <si>
    <t>Подпрограмма 1 «Развитие системы органов ЗАГС Курской области»</t>
  </si>
  <si>
    <t>Подпрограмма 2 «Составление (изменение) списков кандидатов в присяжные заседатели»</t>
  </si>
  <si>
    <t>Подпрограмма 3 «Развитие мировой юстиции Курской области»</t>
  </si>
  <si>
    <t>Комитет здравоохранения Курской области</t>
  </si>
  <si>
    <t>«Защита населения и территорий от чрезвычайных ситуаций, обеспечение пожарной безопасности и безопасности людей на водных объектах»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</si>
  <si>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</si>
  <si>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</si>
  <si>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</si>
  <si>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на водных объектах»</t>
  </si>
  <si>
    <t>«Развитие культуры в Курской области»</t>
  </si>
  <si>
    <t>Комитет по культуре Курской области</t>
  </si>
  <si>
    <t>Подпрограмма 1 «Наследие»</t>
  </si>
  <si>
    <t>Подпрограмма 2 «Искусство»</t>
  </si>
  <si>
    <t>«Развитие физической культуры и спорта в Курской области»</t>
  </si>
  <si>
    <t>Комитет по физической культуре и спорту Курской области</t>
  </si>
  <si>
    <t>Подпрограмма 1 «Развитие физической культуры и массового спорта в Курской области»</t>
  </si>
  <si>
    <t>Подпрограмма 3 «Управление развитием отрасли физической культуры и спорта»</t>
  </si>
  <si>
    <t>«Повышение эффективности реализации молодёжной политики, создание благоприятных условий для развития туризма и развитие системы оздоровления и отдыха детей в Курской области»</t>
  </si>
  <si>
    <t>Подпрограмма 1«Молодежь Курской области»</t>
  </si>
  <si>
    <t>Подпрограмма 2 «Туризм»</t>
  </si>
  <si>
    <t>Подпрограмма 3 «Оздоровление и отдых детей»</t>
  </si>
  <si>
    <t>Подпрограмма 4      «Обеспечение реализации государственной программы «Повышение эффективности реализации молодежной политики, создание благопри-ятных условий для развития туризма и развитие системы оздоровления и отдыха детей в Курской области»</t>
  </si>
  <si>
    <t>«Развитие архивного дела в Курской области»</t>
  </si>
  <si>
    <t>Архивное управление Курской области</t>
  </si>
  <si>
    <t>Подпрограмма 2 «Обеспечение условий для реализации государственной программы Курской области «Развитие архивного дела в Курской области»</t>
  </si>
  <si>
    <t>«Развитие экономики и внешних связей Курской области»</t>
  </si>
  <si>
    <t>Комитет по экономике и развитию Курской области</t>
  </si>
  <si>
    <t>Подпрограмма 1 «Создание благоприятных условий для привлечения инвестиций в экономику Курской области»</t>
  </si>
  <si>
    <t>Подпрограмма 2 «Развитие малого и среднего предпринимательства в Курской области»</t>
  </si>
  <si>
    <t>Подпрограмма 3 «Повышение доступности государственных и муниципальных услуг в Курской области»</t>
  </si>
  <si>
    <t>Подпрограмма 5 «О реализации на территории Курской области государственной политики Российской Федерации в отношении соотечественников, проживающих за рубежом»</t>
  </si>
  <si>
    <t>Подпрограмма 6 «Использование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Курской области»</t>
  </si>
  <si>
    <t>Подпрограмма 7 «Обеспечение реализации государственной программы Курской области «Развитие экономики и внешних связей Курской области»</t>
  </si>
  <si>
    <t>«Развитие промышленности в Курской области и повышение ее конкурентоспособности»</t>
  </si>
  <si>
    <t>Подпрограмма 1 «Модернизация и развитие инновационной деятельности в обрабатывающих отраслях промышленного комплекса Курской области»</t>
  </si>
  <si>
    <t>«Развитие информационного общества в Курской области»</t>
  </si>
  <si>
    <t>Подпрограмма 2  «Развитие системы защиты информации Курской области»</t>
  </si>
  <si>
    <t>Подпрограмма 3  «Обеспечение реализации государственной программы Курской области «Развитие информационного общества в Курской области»</t>
  </si>
  <si>
    <t>«Развитие транспортной системы, обеспечение перевозки пассажиров в Курской области и безопасности дорожного движения»</t>
  </si>
  <si>
    <t>Подпрограмма 1 «Развитие сети автомобильных дорог Курской области»</t>
  </si>
  <si>
    <t>Подпрограмма 2 «Развитие пассажирских перевозок в Курской области»</t>
  </si>
  <si>
    <t>Подпрограмма 3 «Повышение безопасности дорожного движения в Курской области»</t>
  </si>
  <si>
    <t>Управление ветеринарии Курской области</t>
  </si>
  <si>
    <t>Подпрограмма 6  «Обеспечение реализации государственной программы Курской области «Развитие сельского хозяйства и регулирование рынков сель-скохозяйственной продукции, сырья и продовольствия в Курской области»</t>
  </si>
  <si>
    <t>Подпрограмма 1 «Экология и природные ресурсы Курской области»</t>
  </si>
  <si>
    <t>Подпрограмма 2 «Развитие водохозяйственного комплекса Курской области»</t>
  </si>
  <si>
    <t>Подпрограмма 5 «Охрана, воспроизводство и рациональное использование объектов животного мира и среды их обитания на территории Курской области»</t>
  </si>
  <si>
    <t>«Развитие лесного хозяйства в Курской области»</t>
  </si>
  <si>
    <t>Комитет лесного хозяйства Курской области</t>
  </si>
  <si>
    <t>Подпрограмма 3 «Воспроизводство лесов»</t>
  </si>
  <si>
    <t>Подпрограмма 4 «Обеспечение реализации государственной программы»</t>
  </si>
  <si>
    <t>«Повышение энергоэффективности и развитие энергетики в Курской области»</t>
  </si>
  <si>
    <t>Подпрограмма 1 «Энергосбережение и повышение энергетической эффективности в Курской области»</t>
  </si>
  <si>
    <t>Подпрограмма 2 «Развитие и модернизация электроэнергетики в Курской области»</t>
  </si>
  <si>
    <t>«Реализация государственной политики в сфере печати и массовой информации в Курской области»</t>
  </si>
  <si>
    <t>Комитет информации и печати Курской области</t>
  </si>
  <si>
    <t>Комитет финансов Курской области</t>
  </si>
  <si>
    <t>«Управление государственным имуществом Курской области»</t>
  </si>
  <si>
    <t>Подпрограмма 1 «Совершенствование системы управления государственным имуществом и земельными ресурсами на территории Курской области»</t>
  </si>
  <si>
    <t>Комитет по управлению имуществом Курской области</t>
  </si>
  <si>
    <t>х</t>
  </si>
  <si>
    <t>Итого по всем государственным программам,  в  т. ч.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</si>
  <si>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</si>
  <si>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</si>
  <si>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</si>
  <si>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</si>
  <si>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</si>
  <si>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</si>
  <si>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террит.фонд ОМС</t>
  </si>
  <si>
    <t>Комитет региональной безопасности Курской области</t>
  </si>
  <si>
    <t>ВЦП  «Поддержка начинающих фермеров и развитие семей-ных животноводческих форм на базе крестьянских (фермерских) хозяйств Курской области на 2013-2015 годы»</t>
  </si>
  <si>
    <t>ВЦП  "Создание мощностей по убою и глубокой переработке свиней в Курской области на 2015-2017 годы"</t>
  </si>
  <si>
    <t>«Воспроизводство и использование природных ресурсов, охрана окружающей среды в Курской области»</t>
  </si>
  <si>
    <t xml:space="preserve">«Создание условий для эффективного и ответственного управления региональными и муниципальными финансами, государственным долгом и повышения устойчивости бюджетов Курской области» </t>
  </si>
  <si>
    <t>Подпрограмма 2 «Управление государственным долгом Курской области»</t>
  </si>
  <si>
    <t>Подпрограмма 3 «Эффективная система межбюджетных отношений в Курской области»</t>
  </si>
  <si>
    <t>Подпрограмма 4 «Обеспечение реализации государственной программы Курской области «Создание условий для эффективного и ответственного управления региональными и муниципальными финансами, государственным долгом и повышения устойчивости бюджетов Курской области»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</si>
  <si>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</si>
  <si>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</si>
  <si>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</si>
  <si>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местные источники</t>
  </si>
  <si>
    <t>ВЦП  «Развитие овощеводства защищенного грунта Курской области на 2013-2015 годы"</t>
  </si>
  <si>
    <t>Наименование государственной программы (подпрограммы)</t>
  </si>
  <si>
    <t>доля выполнен-ных в полном объеме, %</t>
  </si>
  <si>
    <t>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</si>
  <si>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Комитет агропромышлен-ного комплекса Курской области</t>
  </si>
  <si>
    <t>Подпрограмма 5 «Оказание паллиативной помощи, в том числе детям»</t>
  </si>
  <si>
    <t>Подпрограмма 7 «Экспертиза и контрольно-надзорные функции в сфере охраны здоровья»</t>
  </si>
  <si>
    <t>Подпрограмма 8 «Управление государственной программой  и обеспечение условий реализации»</t>
  </si>
  <si>
    <t xml:space="preserve"> -</t>
  </si>
  <si>
    <t>Подпрограмма 1  «Совершенствование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области»</t>
  </si>
  <si>
    <t>Подпрограмма 2 «Повышение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</si>
  <si>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местные     бюджеты</t>
  </si>
  <si>
    <t>Подпрограмма 4 «Развитие внешнеэкономической деятельности Курской области и межрегиональных связей с регионами Российской Федерации»</t>
  </si>
  <si>
    <t>ВЦП  «Создание мощностей по убою и глубокой переработке свиней в Курской области на 2015 - 2017 годы»</t>
  </si>
  <si>
    <t>Подпрограмма 1 «Охрана, защита и воспроизводство лесов»</t>
  </si>
  <si>
    <t>Подпрограмма 2 «Обеспечение реализации государственной программы»</t>
  </si>
  <si>
    <t>Подпрограмма 2 «Обеспечение реализации государственной политики Курской области в сфере печати и массовой информации»</t>
  </si>
  <si>
    <t>Эффективность  государственной программы Курской области высокая</t>
  </si>
  <si>
    <t>Управление по обеспечению деятельности мировых судей Курской области</t>
  </si>
  <si>
    <t>Эффективность  государственной программы Курской области средняя</t>
  </si>
  <si>
    <t>Фактические расходы (областной и федеральный бюджеты - кассовый расход)</t>
  </si>
  <si>
    <t xml:space="preserve">        в том числе:</t>
  </si>
  <si>
    <t>Подпрограмма 4 «Развитие медицинской реабилитации и санаторно-курортного лечения, в том числе детей»</t>
  </si>
  <si>
    <t xml:space="preserve">Подпрограмма 1  «Обеспечение эффективной информационной политики и развитие государственных средств массовой информации»
</t>
  </si>
  <si>
    <t>Подпрограмма 2 «Подготовка спортивного резерва для спортивных сборных команд Курской области и Российской Федерации»</t>
  </si>
  <si>
    <t>Подпрограмма 2  «Реализация дополнительного образования и системы воспитания детей»</t>
  </si>
  <si>
    <t>Комитет строительства Курской области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</si>
  <si>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</si>
  <si>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Подпрограмма 1  «Организация хранения, комплектования и использования документов Архивного фонда Курской области и иных архивных документов»</t>
  </si>
  <si>
    <t>Подпрограмма 3 «Обеспечение реализации государственной программы Курской области «Воспроизводство и использование природных ресурсов, охрана окружающей среды в Курской области»</t>
  </si>
  <si>
    <t>Подпрограмма 6 «Кадровое обеспечение системы здравоохранения»</t>
  </si>
  <si>
    <t>Комитет  здравоохранения Курской области</t>
  </si>
  <si>
    <t>Администрация Курской области</t>
  </si>
  <si>
    <t>Подпрограмма 2  «Совершенствование оказания специализированной, включая высокотехнологичную, медицинской помощи»</t>
  </si>
  <si>
    <r>
      <t xml:space="preserve">«Формирование современной городской среды в Курской области»  </t>
    </r>
    <r>
      <rPr>
        <sz val="9"/>
        <color rgb="FF000000"/>
        <rFont val="Times New Roman"/>
        <family val="1"/>
        <charset val="204"/>
      </rPr>
      <t>(госпрограмма подпрограмм не имеет)</t>
    </r>
  </si>
  <si>
    <t>Комитет социального обеспечения, материнства и детства Курской области</t>
  </si>
  <si>
    <t>Подпрограмма 5 «Развитие заготовительной и перерабатывающей деятельности в Курской области»</t>
  </si>
  <si>
    <t>Подпрограмма 4  «Обеспечение эпизоотического и ветеринарно-санитарного благополучия территории Курской области»</t>
  </si>
  <si>
    <t>Подпрограмма 3 «Развитие мелиорации земель сельскохозяйственного назначения Курской области»</t>
  </si>
  <si>
    <t>Подпрограмма 2 «Устойчивое развитие сельских территорий Курской области»</t>
  </si>
  <si>
    <t>Подпрограмма 1  «Развитие отраслей сельского хозяйства, пищевой и перерабатывающей промышленности Курской области»</t>
  </si>
  <si>
    <t>Комитет промышленности, торговли и предприниматель- ства Курской области</t>
  </si>
  <si>
    <t>Комитет цифрового развития и связи Курской области</t>
  </si>
  <si>
    <t>Подпрограмма 2 «Развитие предприятий промышленности строительных материалов и индустриального домостроения в Курской области»</t>
  </si>
  <si>
    <t>Комитет транспорта и автомобильных дорог Курской области</t>
  </si>
  <si>
    <t>Комитет агропромышленного комплекса Курской области</t>
  </si>
  <si>
    <t>Комитет финансово-бюджетного контроля Курской области</t>
  </si>
  <si>
    <t>Подпрограмма 1  «Электронное правительство Курской области»</t>
  </si>
  <si>
    <t>Подпрограмма 4 «Экология и чистая вода в Курской области»</t>
  </si>
  <si>
    <t>Информация о реализации государственных программ Курской области за 2020 год</t>
  </si>
  <si>
    <t>Выполнение структурных элементов подпрограмм госпрограммы</t>
  </si>
  <si>
    <t>Оценка эффективности государственных программ за 2020 год</t>
  </si>
  <si>
    <t>Интегральная оценка эффективности реализации Программы составила 73,2 % (в среднем плановые значения показателей (индикаторов) выполнены на 73,2 %)</t>
  </si>
  <si>
    <t>ВЦП   «Развитие государственной ветеринарной службы Курской области на 2020-2022 годы»</t>
  </si>
  <si>
    <t>«Развитие сельского хозяйства и регулирование рынков сельскохозяйственной продукции, сырья и продовольствия в Курской области»</t>
  </si>
  <si>
    <t>«Комплексное развитие сельских территорий Курской области»</t>
  </si>
  <si>
    <t>Комитет природных ресурсов Курской области</t>
  </si>
  <si>
    <t>Фактически предусмотрено на реализацию госпрограммы (областной и федеральный бюджеты - по сводной бюджетной росписи на 31.12.2020)</t>
  </si>
  <si>
    <t>Комитет молодежной политики Курской области</t>
  </si>
  <si>
    <t>Подпрограмма 3 «Формирование и совершенствование системы комплексной реабилитации и абилитации инвалидов, в том числе детей-инвалидов, в Курской области»</t>
  </si>
  <si>
    <t>преду-смотрено</t>
  </si>
  <si>
    <t xml:space="preserve">выполнено в полном объеме </t>
  </si>
  <si>
    <t>выпол-нено</t>
  </si>
  <si>
    <t>Подпрограмма 3  «Охрана здоровья матери и ребенка»</t>
  </si>
  <si>
    <t>Подпрограмма 9 «Развитие скорой, в том числе скорой специализированной, медицинской помощи, медицинской эвакуации, первичной медико-санитарной помощи в неотложной форме и специализированной медицинской помощи в экстренной форме»</t>
  </si>
  <si>
    <r>
      <t>«Создание новых мест в общеобразовательных организациях Курской области в соответствии с прогнозируемой потребностью и современными условиями обучения» (</t>
    </r>
    <r>
      <rPr>
        <sz val="9"/>
        <color rgb="FF000000"/>
        <rFont val="Times New Roman"/>
        <family val="1"/>
        <charset val="204"/>
      </rPr>
      <t>госпрограмма подпрограмм не имеет)</t>
    </r>
  </si>
  <si>
    <t>Подпрограмма 4 «Преодоление социальной разобщенности в обществе и формирование позитивного отношения к проблемам инвалидов и  проблеме обеспечения доступной среды жизнедеятельности для инвалидов и других маломобильных групп населения в Курской области»</t>
  </si>
  <si>
    <t>Подпрограмма 3 " Обеспечение реализации государственной программы Курской области «Содействие занятости населения в Курской области»</t>
  </si>
  <si>
    <t>Подпрограмма 4 «Сопровождение молодых инвалидов при их трудоустройстве»</t>
  </si>
  <si>
    <t>Подпрограмма 3  «Обеспечение условий реализации государственной программы Курской области «Развитие культуры в Курской области»</t>
  </si>
  <si>
    <t>Подпрограмма 4 «Реализация мероприятий по укреплению единства российской нации и этнокультурному развитию народов России в Курской области»</t>
  </si>
  <si>
    <t>Подпрограмма 4 «Ситуационный центр Губернатора Курской области»</t>
  </si>
  <si>
    <t>Подпрограмма 1  «Создание условий для обеспечения доступным и комфортным жильем сельского населения»</t>
  </si>
  <si>
    <t>Подпрограмма 2 «Развитие рынка труда (кадрового потенциала) на сельских территориях»</t>
  </si>
  <si>
    <t>Подпрограмма 3 «Создание и развитие инфраструктуры на сельских территориях»</t>
  </si>
  <si>
    <t>Подпрограмма 1 «Осуществление бюджетного процесса на территории Курской области»</t>
  </si>
  <si>
    <t>Подпрограмма 5 «Организация и осуществление внутреннего государственного финансового контроля в финансово-бюджетной сфере и в сфере закупок»</t>
  </si>
  <si>
    <t>Подпрограмма 2 «Обеспечение реализации государственной программы Курской области «Управление государственным имуществом Курской области»</t>
  </si>
  <si>
    <t>«Профилактика правонарушений в Курской области»</t>
  </si>
  <si>
    <t>Подпрограмма 1 «Комплексные меры по профилактике правонарушений и обеспечению общественного порядка на территории Курской области»</t>
  </si>
  <si>
    <t>Подпрограмма 2 «Создание условий для комплексной реализации и реабилитации лиц, потребляющих наркотические средства и психотропные вещества в немедицинских целях»</t>
  </si>
  <si>
    <t>Подпрограмма 3 «Предупреждение безнадзорности, беспризорности, правонарушений и антиобщественных действий несовершеннолетних»</t>
  </si>
  <si>
    <t>Подпрограмма 4 «Противодействие терроризму и экстремизму»</t>
  </si>
  <si>
    <t>территориальный фонд ОМС</t>
  </si>
  <si>
    <t>Подпрограмма Б «Организация обязательного медицинского страхования граждан Курской области»</t>
  </si>
  <si>
    <t>Подпрограмма 3 «Организация деятельности в области обращения с отходами, в том числе с твердыми коммунальными отходами»</t>
  </si>
  <si>
    <r>
      <t xml:space="preserve">Программа Курской области по оказанию содействия добровольному переселению в Российскую Федерацию соотечественников, проживающих за рубежом </t>
    </r>
    <r>
      <rPr>
        <sz val="9"/>
        <color rgb="FF000000"/>
        <rFont val="Times New Roman"/>
        <family val="1"/>
        <charset val="204"/>
      </rPr>
      <t xml:space="preserve"> (госпрограмма подпрограмм не имеет)</t>
    </r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</si>
</sst>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#,##0.000"/>
    <numFmt numFmtId="166" formatCode="0.0"/>
    <numFmt numFmtId="167" formatCode="_-* #,##0_р_._-;\-* #,##0_р_._-;_-* &quot;-&quot;??_р_._-;_-@_-"/>
    <numFmt numFmtId="168" formatCode="_-* #,##0.0_р_._-;\-* #,##0.0_р_._-;_-* &quot;-&quot;??_р_._-;_-@_-"/>
    <numFmt numFmtId="169" formatCode="0.000"/>
    <numFmt numFmtId="170" formatCode="#,##0.0"/>
  </numFmts>
  <fonts count="36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sz val="11"/>
      <color rgb="FF020C22"/>
      <name val="Arial"/>
      <family val="2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7" fillId="0" borderId="0" applyFont="0" applyFill="0" applyBorder="0" applyAlignment="0" applyProtection="0"/>
    <xf numFmtId="4" fontId="27" fillId="2" borderId="6">
      <alignment horizontal="right" vertical="top" shrinkToFit="1"/>
    </xf>
    <xf numFmtId="4" fontId="28" fillId="0" borderId="6">
      <alignment horizontal="right" vertical="top" shrinkToFit="1"/>
    </xf>
  </cellStyleXfs>
  <cellXfs count="196">
    <xf numFmtId="0" fontId="0" fillId="0" borderId="0" xfId="0"/>
    <xf numFmtId="0" fontId="18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165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0" fillId="0" borderId="0" xfId="0" applyFill="1" applyAlignment="1">
      <alignment wrapText="1"/>
    </xf>
    <xf numFmtId="0" fontId="2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166" fontId="2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164" fontId="1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/>
    <xf numFmtId="0" fontId="25" fillId="0" borderId="1" xfId="0" applyFont="1" applyFill="1" applyBorder="1"/>
    <xf numFmtId="9" fontId="14" fillId="0" borderId="1" xfId="0" applyNumberFormat="1" applyFont="1" applyFill="1" applyBorder="1"/>
    <xf numFmtId="0" fontId="25" fillId="0" borderId="0" xfId="0" applyFont="1" applyFill="1"/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/>
    </xf>
    <xf numFmtId="165" fontId="33" fillId="0" borderId="0" xfId="0" applyNumberFormat="1" applyFont="1" applyFill="1"/>
    <xf numFmtId="0" fontId="0" fillId="0" borderId="4" xfId="0" applyFill="1" applyBorder="1"/>
    <xf numFmtId="0" fontId="18" fillId="0" borderId="4" xfId="0" applyFont="1" applyFill="1" applyBorder="1"/>
    <xf numFmtId="0" fontId="26" fillId="0" borderId="4" xfId="0" applyFont="1" applyFill="1" applyBorder="1"/>
    <xf numFmtId="0" fontId="25" fillId="0" borderId="4" xfId="0" applyFont="1" applyFill="1" applyBorder="1"/>
    <xf numFmtId="0" fontId="18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/>
    <xf numFmtId="0" fontId="34" fillId="0" borderId="0" xfId="0" applyFont="1" applyFill="1" applyAlignment="1">
      <alignment horizontal="left"/>
    </xf>
    <xf numFmtId="0" fontId="34" fillId="0" borderId="0" xfId="0" applyFont="1" applyFill="1" applyAlignment="1">
      <alignment horizontal="center"/>
    </xf>
    <xf numFmtId="0" fontId="0" fillId="0" borderId="0" xfId="0" applyFill="1" applyBorder="1"/>
    <xf numFmtId="165" fontId="35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/>
    </xf>
    <xf numFmtId="0" fontId="0" fillId="0" borderId="7" xfId="0" applyFill="1" applyBorder="1"/>
    <xf numFmtId="0" fontId="3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166" fontId="2" fillId="0" borderId="1" xfId="1" applyNumberFormat="1" applyFont="1" applyFill="1" applyBorder="1" applyAlignment="1">
      <alignment horizontal="center" vertical="center"/>
    </xf>
    <xf numFmtId="0" fontId="14" fillId="0" borderId="0" xfId="0" applyFont="1" applyFill="1"/>
    <xf numFmtId="168" fontId="2" fillId="0" borderId="1" xfId="1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68" fontId="2" fillId="0" borderId="1" xfId="1" applyNumberFormat="1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3" fillId="0" borderId="0" xfId="0" applyFont="1" applyFill="1"/>
    <xf numFmtId="166" fontId="1" fillId="0" borderId="1" xfId="0" applyNumberFormat="1" applyFont="1" applyFill="1" applyBorder="1" applyAlignment="1">
      <alignment horizontal="center" vertical="top"/>
    </xf>
    <xf numFmtId="165" fontId="16" fillId="0" borderId="1" xfId="0" applyNumberFormat="1" applyFont="1" applyFill="1" applyBorder="1"/>
    <xf numFmtId="165" fontId="0" fillId="0" borderId="0" xfId="0" applyNumberFormat="1" applyFill="1" applyBorder="1"/>
    <xf numFmtId="165" fontId="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/>
    <xf numFmtId="165" fontId="33" fillId="0" borderId="0" xfId="0" applyNumberFormat="1" applyFont="1" applyFill="1" applyBorder="1"/>
    <xf numFmtId="0" fontId="3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65" fontId="7" fillId="0" borderId="1" xfId="3" applyNumberFormat="1" applyFont="1" applyFill="1" applyBorder="1" applyAlignment="1" applyProtection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top" wrapText="1"/>
    </xf>
    <xf numFmtId="165" fontId="6" fillId="0" borderId="1" xfId="2" applyNumberFormat="1" applyFont="1" applyFill="1" applyBorder="1" applyAlignment="1" applyProtection="1">
      <alignment horizontal="center" vertical="center" shrinkToFit="1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top"/>
    </xf>
    <xf numFmtId="0" fontId="20" fillId="0" borderId="1" xfId="0" applyFont="1" applyFill="1" applyBorder="1" applyAlignment="1">
      <alignment vertical="top" wrapText="1"/>
    </xf>
    <xf numFmtId="0" fontId="20" fillId="0" borderId="8" xfId="0" applyFont="1" applyFill="1" applyBorder="1" applyAlignment="1">
      <alignment vertical="top" wrapText="1"/>
    </xf>
    <xf numFmtId="166" fontId="2" fillId="0" borderId="1" xfId="1" applyNumberFormat="1" applyFont="1" applyFill="1" applyBorder="1" applyAlignment="1">
      <alignment horizontal="center" vertical="top"/>
    </xf>
    <xf numFmtId="0" fontId="15" fillId="0" borderId="0" xfId="0" applyFont="1" applyFill="1"/>
    <xf numFmtId="168" fontId="1" fillId="0" borderId="1" xfId="1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31" fillId="0" borderId="0" xfId="0" applyFont="1" applyFill="1"/>
    <xf numFmtId="1" fontId="1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Fill="1" applyBorder="1" applyAlignment="1">
      <alignment horizontal="center" vertical="top"/>
    </xf>
    <xf numFmtId="170" fontId="2" fillId="0" borderId="1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3" fillId="0" borderId="1" xfId="0" applyFont="1" applyFill="1" applyBorder="1" applyAlignment="1">
      <alignment horizontal="center" vertical="top" wrapText="1"/>
    </xf>
    <xf numFmtId="165" fontId="23" fillId="0" borderId="1" xfId="0" applyNumberFormat="1" applyFont="1" applyFill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/>
    </xf>
    <xf numFmtId="166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165" fontId="16" fillId="0" borderId="1" xfId="0" applyNumberFormat="1" applyFont="1" applyFill="1" applyBorder="1" applyAlignment="1">
      <alignment horizontal="center" vertical="top" wrapText="1"/>
    </xf>
    <xf numFmtId="166" fontId="16" fillId="0" borderId="1" xfId="0" applyNumberFormat="1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12" fillId="0" borderId="0" xfId="0" applyFont="1" applyFill="1"/>
    <xf numFmtId="0" fontId="0" fillId="0" borderId="1" xfId="0" applyFill="1" applyBorder="1" applyAlignment="1">
      <alignment horizontal="center" vertical="top"/>
    </xf>
    <xf numFmtId="166" fontId="0" fillId="0" borderId="1" xfId="0" applyNumberFormat="1" applyFill="1" applyBorder="1"/>
    <xf numFmtId="167" fontId="1" fillId="0" borderId="1" xfId="1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/>
    </xf>
    <xf numFmtId="167" fontId="2" fillId="0" borderId="1" xfId="1" applyNumberFormat="1" applyFont="1" applyFill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top"/>
    </xf>
    <xf numFmtId="0" fontId="9" fillId="0" borderId="0" xfId="0" applyFont="1" applyFill="1"/>
    <xf numFmtId="169" fontId="2" fillId="0" borderId="1" xfId="0" applyNumberFormat="1" applyFont="1" applyFill="1" applyBorder="1" applyAlignment="1">
      <alignment horizontal="center" vertical="center"/>
    </xf>
    <xf numFmtId="169" fontId="2" fillId="0" borderId="4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9" fillId="0" borderId="3" xfId="0" applyFont="1" applyFill="1" applyBorder="1" applyAlignment="1">
      <alignment horizontal="center" vertical="top"/>
    </xf>
    <xf numFmtId="0" fontId="29" fillId="0" borderId="10" xfId="0" applyFont="1" applyFill="1" applyBorder="1" applyAlignment="1">
      <alignment horizontal="center" vertical="top"/>
    </xf>
    <xf numFmtId="0" fontId="29" fillId="0" borderId="5" xfId="0" applyFont="1" applyFill="1" applyBorder="1" applyAlignment="1">
      <alignment horizontal="center" vertical="top"/>
    </xf>
    <xf numFmtId="0" fontId="24" fillId="0" borderId="7" xfId="0" applyFont="1" applyFill="1" applyBorder="1" applyAlignment="1">
      <alignment horizontal="center" vertical="top" wrapText="1"/>
    </xf>
    <xf numFmtId="0" fontId="24" fillId="0" borderId="9" xfId="0" applyFont="1" applyFill="1" applyBorder="1" applyAlignment="1">
      <alignment horizontal="center" vertical="top" wrapText="1"/>
    </xf>
    <xf numFmtId="0" fontId="24" fillId="0" borderId="8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20" fillId="0" borderId="7" xfId="0" applyFont="1" applyFill="1" applyBorder="1" applyAlignment="1">
      <alignment horizontal="center" vertical="top" wrapText="1"/>
    </xf>
    <xf numFmtId="0" fontId="20" fillId="0" borderId="9" xfId="0" applyFont="1" applyFill="1" applyBorder="1" applyAlignment="1">
      <alignment horizontal="center" vertical="top" wrapText="1"/>
    </xf>
    <xf numFmtId="0" fontId="20" fillId="0" borderId="8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30" fillId="0" borderId="9" xfId="0" applyFont="1" applyFill="1" applyBorder="1" applyAlignment="1">
      <alignment vertical="top"/>
    </xf>
    <xf numFmtId="0" fontId="30" fillId="0" borderId="8" xfId="0" applyFont="1" applyFill="1" applyBorder="1" applyAlignment="1">
      <alignment vertical="top"/>
    </xf>
    <xf numFmtId="0" fontId="20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0" xfId="0" applyFill="1" applyBorder="1" applyAlignment="1"/>
    <xf numFmtId="0" fontId="0" fillId="0" borderId="5" xfId="0" applyFill="1" applyBorder="1" applyAlignment="1"/>
    <xf numFmtId="0" fontId="1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29" fillId="0" borderId="1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</cellXfs>
  <cellStyles count="4">
    <cellStyle name="ex63" xfId="2"/>
    <cellStyle name="ex68" xfId="3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06"/>
  <sheetViews>
    <sheetView tabSelected="1" topLeftCell="A559" zoomScale="130" zoomScaleNormal="130" workbookViewId="0">
      <selection activeCell="S452" sqref="S452"/>
    </sheetView>
  </sheetViews>
  <sheetFormatPr defaultRowHeight="15"/>
  <cols>
    <col min="1" max="1" width="4.85546875" style="4" customWidth="1"/>
    <col min="2" max="2" width="27.140625" style="14" customWidth="1"/>
    <col min="3" max="3" width="15.140625" style="15" customWidth="1"/>
    <col min="4" max="4" width="14.140625" style="4" customWidth="1"/>
    <col min="5" max="5" width="14.42578125" style="4" customWidth="1"/>
    <col min="6" max="6" width="16.42578125" style="4" customWidth="1"/>
    <col min="7" max="7" width="11.42578125" style="4" hidden="1" customWidth="1"/>
    <col min="8" max="8" width="13.28515625" style="4" customWidth="1"/>
    <col min="9" max="9" width="8.85546875" style="4" customWidth="1"/>
    <col min="10" max="10" width="7.85546875" style="4" customWidth="1"/>
    <col min="11" max="11" width="8.7109375" style="4" customWidth="1"/>
    <col min="12" max="12" width="8.140625" style="4" customWidth="1"/>
    <col min="13" max="13" width="6.85546875" style="4" customWidth="1"/>
    <col min="14" max="14" width="5.85546875" style="4" customWidth="1"/>
    <col min="15" max="15" width="6.5703125" style="4" customWidth="1"/>
    <col min="16" max="16" width="6.140625" style="4" customWidth="1"/>
    <col min="17" max="17" width="14.140625" style="4" customWidth="1"/>
    <col min="18" max="16384" width="9.140625" style="4"/>
  </cols>
  <sheetData>
    <row r="1" spans="1:18" s="43" customFormat="1" ht="23.25" customHeight="1">
      <c r="A1" s="176" t="s">
        <v>160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</row>
    <row r="2" spans="1:18" ht="12" customHeight="1">
      <c r="A2" s="8"/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 ht="45" customHeight="1">
      <c r="A3" s="172" t="s">
        <v>1</v>
      </c>
      <c r="B3" s="169" t="s">
        <v>112</v>
      </c>
      <c r="C3" s="153" t="s">
        <v>0</v>
      </c>
      <c r="D3" s="173" t="s">
        <v>94</v>
      </c>
      <c r="E3" s="177" t="s">
        <v>108</v>
      </c>
      <c r="F3" s="177"/>
      <c r="G3" s="177"/>
      <c r="H3" s="177"/>
      <c r="I3" s="177"/>
      <c r="J3" s="177" t="s">
        <v>3</v>
      </c>
      <c r="K3" s="177"/>
      <c r="L3" s="177"/>
      <c r="M3" s="177" t="s">
        <v>161</v>
      </c>
      <c r="N3" s="177"/>
      <c r="O3" s="177" t="s">
        <v>4</v>
      </c>
      <c r="P3" s="177"/>
      <c r="Q3" s="153" t="s">
        <v>162</v>
      </c>
      <c r="R3" s="10"/>
    </row>
    <row r="4" spans="1:18" ht="102.75" customHeight="1">
      <c r="A4" s="172"/>
      <c r="B4" s="169"/>
      <c r="C4" s="153"/>
      <c r="D4" s="175"/>
      <c r="E4" s="69" t="s">
        <v>2</v>
      </c>
      <c r="F4" s="69" t="s">
        <v>168</v>
      </c>
      <c r="G4" s="69" t="s">
        <v>92</v>
      </c>
      <c r="H4" s="69" t="s">
        <v>131</v>
      </c>
      <c r="I4" s="69" t="s">
        <v>93</v>
      </c>
      <c r="J4" s="141" t="s">
        <v>171</v>
      </c>
      <c r="K4" s="141" t="s">
        <v>172</v>
      </c>
      <c r="L4" s="69" t="s">
        <v>113</v>
      </c>
      <c r="M4" s="20" t="s">
        <v>171</v>
      </c>
      <c r="N4" s="20" t="s">
        <v>173</v>
      </c>
      <c r="O4" s="20" t="s">
        <v>171</v>
      </c>
      <c r="P4" s="20" t="s">
        <v>173</v>
      </c>
      <c r="Q4" s="153"/>
      <c r="R4" s="10"/>
    </row>
    <row r="5" spans="1:18" hidden="1">
      <c r="A5" s="11">
        <v>1</v>
      </c>
      <c r="B5" s="3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</row>
    <row r="6" spans="1:18" ht="14.25" customHeight="1">
      <c r="A6" s="148">
        <v>1</v>
      </c>
      <c r="B6" s="162" t="s">
        <v>5</v>
      </c>
      <c r="C6" s="154" t="s">
        <v>33</v>
      </c>
      <c r="D6" s="74" t="s">
        <v>95</v>
      </c>
      <c r="E6" s="38">
        <f>SUM(E7:E9)</f>
        <v>28882383.015000001</v>
      </c>
      <c r="F6" s="38">
        <f t="shared" ref="F6:H6" si="0">SUM(F7:F9)</f>
        <v>29757943.963999998</v>
      </c>
      <c r="G6" s="38">
        <f t="shared" si="0"/>
        <v>875560.94900000095</v>
      </c>
      <c r="H6" s="38">
        <f t="shared" si="0"/>
        <v>29408782.839000002</v>
      </c>
      <c r="I6" s="75">
        <f>ROUND(H6/F6 *100,3)</f>
        <v>98.826999999999998</v>
      </c>
      <c r="J6" s="76">
        <v>136</v>
      </c>
      <c r="K6" s="76">
        <v>108</v>
      </c>
      <c r="L6" s="18">
        <f t="shared" ref="L6:L50" si="1">K6*100/J6</f>
        <v>79.411764705882348</v>
      </c>
      <c r="M6" s="76">
        <v>45</v>
      </c>
      <c r="N6" s="76">
        <v>44</v>
      </c>
      <c r="O6" s="76">
        <v>162</v>
      </c>
      <c r="P6" s="76">
        <v>161</v>
      </c>
      <c r="Q6" s="156" t="s">
        <v>128</v>
      </c>
    </row>
    <row r="7" spans="1:18" ht="22.5">
      <c r="A7" s="148"/>
      <c r="B7" s="162"/>
      <c r="C7" s="154"/>
      <c r="D7" s="45" t="s">
        <v>97</v>
      </c>
      <c r="E7" s="2">
        <f>E11+E19+E15+E23+E27+E31+E35+E39+E43+E47</f>
        <v>4103203.3999999994</v>
      </c>
      <c r="F7" s="2">
        <f t="shared" ref="F7:H7" si="2">F11+F19+F15+F23+F27+F31+F35+F39+F43+F47</f>
        <v>4314164.7</v>
      </c>
      <c r="G7" s="2">
        <f t="shared" ref="G7:G9" si="3">F7-E7</f>
        <v>210961.30000000075</v>
      </c>
      <c r="H7" s="2">
        <f t="shared" si="2"/>
        <v>4178770.8679999998</v>
      </c>
      <c r="I7" s="46">
        <f t="shared" ref="I7:I70" si="4">ROUND(H7/F7 *100,3)</f>
        <v>96.861999999999995</v>
      </c>
      <c r="J7" s="77">
        <v>17</v>
      </c>
      <c r="K7" s="47">
        <v>12</v>
      </c>
      <c r="L7" s="47"/>
      <c r="M7" s="47"/>
      <c r="N7" s="47"/>
      <c r="O7" s="47"/>
      <c r="P7" s="47"/>
      <c r="Q7" s="157"/>
    </row>
    <row r="8" spans="1:18">
      <c r="A8" s="148"/>
      <c r="B8" s="162"/>
      <c r="C8" s="154"/>
      <c r="D8" s="73" t="s">
        <v>96</v>
      </c>
      <c r="E8" s="2">
        <f>E12+E20+E16+E24+E28+E32+E36+E40+E44+E48</f>
        <v>10058643.514999999</v>
      </c>
      <c r="F8" s="2">
        <f t="shared" ref="F8:H8" si="5">F12+F20+F16+F24+F28+F32+F36+F40+F44+F48</f>
        <v>10714185.691999998</v>
      </c>
      <c r="G8" s="2">
        <f t="shared" si="3"/>
        <v>655542.17699999921</v>
      </c>
      <c r="H8" s="2">
        <f t="shared" si="5"/>
        <v>10621078.511999998</v>
      </c>
      <c r="I8" s="46">
        <f t="shared" si="4"/>
        <v>99.131</v>
      </c>
      <c r="J8" s="47"/>
      <c r="K8" s="47"/>
      <c r="L8" s="47"/>
      <c r="M8" s="47"/>
      <c r="N8" s="47"/>
      <c r="O8" s="47"/>
      <c r="P8" s="47"/>
      <c r="Q8" s="157"/>
    </row>
    <row r="9" spans="1:18" ht="13.5" customHeight="1">
      <c r="A9" s="148"/>
      <c r="B9" s="162"/>
      <c r="C9" s="154"/>
      <c r="D9" s="45" t="s">
        <v>98</v>
      </c>
      <c r="E9" s="2">
        <f>E13+E21+E17+E25+E29+E33+E37+E41+E45+E49</f>
        <v>14720536.1</v>
      </c>
      <c r="F9" s="2">
        <f>F13+F21+F17+F25+F29+F33+F37+F41+F45+F49</f>
        <v>14729593.572000001</v>
      </c>
      <c r="G9" s="2">
        <f t="shared" si="3"/>
        <v>9057.4720000009984</v>
      </c>
      <c r="H9" s="2">
        <f>H13+H21+H17+H25+H29+H33+H37+H41+H45+H49</f>
        <v>14608933.459000001</v>
      </c>
      <c r="I9" s="46">
        <f t="shared" si="4"/>
        <v>99.180999999999997</v>
      </c>
      <c r="J9" s="47"/>
      <c r="K9" s="47"/>
      <c r="L9" s="47"/>
      <c r="M9" s="47"/>
      <c r="N9" s="47"/>
      <c r="O9" s="47"/>
      <c r="P9" s="47"/>
      <c r="Q9" s="158"/>
    </row>
    <row r="10" spans="1:18" ht="14.25" customHeight="1">
      <c r="A10" s="148"/>
      <c r="B10" s="169" t="s">
        <v>6</v>
      </c>
      <c r="C10" s="155" t="s">
        <v>33</v>
      </c>
      <c r="D10" s="73" t="s">
        <v>95</v>
      </c>
      <c r="E10" s="2">
        <f>SUM(E11:E13)</f>
        <v>2053629.4280000001</v>
      </c>
      <c r="F10" s="2">
        <f>SUM(F11:F13)</f>
        <v>2075473.5759999999</v>
      </c>
      <c r="G10" s="2">
        <f>SUM(G11:G13)</f>
        <v>21844.147999999928</v>
      </c>
      <c r="H10" s="2">
        <f>SUM(H11:H13)</f>
        <v>2066829.3479999998</v>
      </c>
      <c r="I10" s="46">
        <f t="shared" si="4"/>
        <v>99.584000000000003</v>
      </c>
      <c r="J10" s="47">
        <v>39</v>
      </c>
      <c r="K10" s="47">
        <v>29</v>
      </c>
      <c r="L10" s="17">
        <f t="shared" si="1"/>
        <v>74.358974358974365</v>
      </c>
      <c r="M10" s="47">
        <v>9</v>
      </c>
      <c r="N10" s="47">
        <v>9</v>
      </c>
      <c r="O10" s="47">
        <v>36</v>
      </c>
      <c r="P10" s="47">
        <v>36</v>
      </c>
      <c r="Q10" s="48" t="s">
        <v>90</v>
      </c>
    </row>
    <row r="11" spans="1:18" ht="24" customHeight="1">
      <c r="A11" s="148"/>
      <c r="B11" s="169"/>
      <c r="C11" s="155"/>
      <c r="D11" s="45" t="s">
        <v>97</v>
      </c>
      <c r="E11" s="2">
        <v>659175.98</v>
      </c>
      <c r="F11" s="2">
        <v>687122.58</v>
      </c>
      <c r="G11" s="2">
        <f t="shared" ref="G11:G49" si="6">F11-E11</f>
        <v>27946.599999999977</v>
      </c>
      <c r="H11" s="2">
        <v>682604.94099999999</v>
      </c>
      <c r="I11" s="46">
        <f t="shared" si="4"/>
        <v>99.343000000000004</v>
      </c>
      <c r="J11" s="47"/>
      <c r="K11" s="47"/>
      <c r="L11" s="47"/>
      <c r="M11" s="47"/>
      <c r="N11" s="47"/>
      <c r="O11" s="47"/>
      <c r="P11" s="47"/>
      <c r="Q11" s="48"/>
    </row>
    <row r="12" spans="1:18" ht="15.75" customHeight="1">
      <c r="A12" s="148"/>
      <c r="B12" s="169"/>
      <c r="C12" s="155"/>
      <c r="D12" s="73" t="s">
        <v>96</v>
      </c>
      <c r="E12" s="2">
        <v>1394453.4480000001</v>
      </c>
      <c r="F12" s="78">
        <v>1388350.996</v>
      </c>
      <c r="G12" s="2">
        <f t="shared" si="6"/>
        <v>-6102.4520000000484</v>
      </c>
      <c r="H12" s="2">
        <v>1384224.4069999999</v>
      </c>
      <c r="I12" s="46">
        <f t="shared" si="4"/>
        <v>99.703000000000003</v>
      </c>
      <c r="J12" s="47"/>
      <c r="K12" s="47"/>
      <c r="L12" s="47"/>
      <c r="M12" s="47"/>
      <c r="N12" s="47"/>
      <c r="O12" s="47"/>
      <c r="P12" s="47"/>
      <c r="Q12" s="48"/>
    </row>
    <row r="13" spans="1:18" ht="15.75" customHeight="1">
      <c r="A13" s="148"/>
      <c r="B13" s="169"/>
      <c r="C13" s="155"/>
      <c r="D13" s="45" t="s">
        <v>98</v>
      </c>
      <c r="E13" s="2">
        <v>0</v>
      </c>
      <c r="F13" s="2">
        <v>0</v>
      </c>
      <c r="G13" s="2">
        <f t="shared" si="6"/>
        <v>0</v>
      </c>
      <c r="H13" s="2">
        <v>0</v>
      </c>
      <c r="I13" s="46" t="s">
        <v>119</v>
      </c>
      <c r="J13" s="47"/>
      <c r="K13" s="47"/>
      <c r="L13" s="47"/>
      <c r="M13" s="47"/>
      <c r="N13" s="47"/>
      <c r="O13" s="47"/>
      <c r="P13" s="47"/>
      <c r="Q13" s="48"/>
    </row>
    <row r="14" spans="1:18" ht="13.5" customHeight="1">
      <c r="A14" s="148"/>
      <c r="B14" s="169" t="s">
        <v>144</v>
      </c>
      <c r="C14" s="155" t="s">
        <v>33</v>
      </c>
      <c r="D14" s="73" t="s">
        <v>95</v>
      </c>
      <c r="E14" s="2">
        <f>SUM(E15:E17)</f>
        <v>5009328.9059999995</v>
      </c>
      <c r="F14" s="2">
        <f>SUM(F15:F17)</f>
        <v>5782340.199</v>
      </c>
      <c r="G14" s="2">
        <f>SUM(G15:G17)</f>
        <v>773011.29300000006</v>
      </c>
      <c r="H14" s="2">
        <f>SUM(H15:H17)</f>
        <v>5622033.8430000003</v>
      </c>
      <c r="I14" s="46">
        <f t="shared" si="4"/>
        <v>97.227999999999994</v>
      </c>
      <c r="J14" s="47">
        <v>23</v>
      </c>
      <c r="K14" s="47">
        <v>17</v>
      </c>
      <c r="L14" s="17">
        <f t="shared" si="1"/>
        <v>73.913043478260875</v>
      </c>
      <c r="M14" s="47">
        <v>9</v>
      </c>
      <c r="N14" s="47">
        <v>9</v>
      </c>
      <c r="O14" s="47">
        <v>43</v>
      </c>
      <c r="P14" s="47">
        <v>43</v>
      </c>
      <c r="Q14" s="48" t="s">
        <v>90</v>
      </c>
    </row>
    <row r="15" spans="1:18" ht="27" customHeight="1">
      <c r="A15" s="148"/>
      <c r="B15" s="169"/>
      <c r="C15" s="155"/>
      <c r="D15" s="45" t="s">
        <v>97</v>
      </c>
      <c r="E15" s="2">
        <v>2322391.3769999999</v>
      </c>
      <c r="F15" s="2">
        <v>2456061.0240000002</v>
      </c>
      <c r="G15" s="2">
        <f t="shared" si="6"/>
        <v>133669.64700000035</v>
      </c>
      <c r="H15" s="2">
        <v>2377303.517</v>
      </c>
      <c r="I15" s="46">
        <f t="shared" si="4"/>
        <v>96.793000000000006</v>
      </c>
      <c r="J15" s="47"/>
      <c r="K15" s="47"/>
      <c r="L15" s="47"/>
      <c r="M15" s="47"/>
      <c r="N15" s="47"/>
      <c r="O15" s="47"/>
      <c r="P15" s="47"/>
      <c r="Q15" s="48"/>
    </row>
    <row r="16" spans="1:18" ht="14.25" customHeight="1">
      <c r="A16" s="148"/>
      <c r="B16" s="169"/>
      <c r="C16" s="155"/>
      <c r="D16" s="73" t="s">
        <v>96</v>
      </c>
      <c r="E16" s="2">
        <v>2686937.5290000001</v>
      </c>
      <c r="F16" s="78">
        <v>3326279.1749999998</v>
      </c>
      <c r="G16" s="2">
        <f t="shared" si="6"/>
        <v>639341.64599999972</v>
      </c>
      <c r="H16" s="2">
        <v>3244730.3259999999</v>
      </c>
      <c r="I16" s="46">
        <f t="shared" si="4"/>
        <v>97.548000000000002</v>
      </c>
      <c r="J16" s="47"/>
      <c r="K16" s="47"/>
      <c r="L16" s="47"/>
      <c r="M16" s="47"/>
      <c r="N16" s="47"/>
      <c r="O16" s="47"/>
      <c r="P16" s="47"/>
      <c r="Q16" s="48"/>
    </row>
    <row r="17" spans="1:17" ht="16.5" customHeight="1">
      <c r="A17" s="148"/>
      <c r="B17" s="169"/>
      <c r="C17" s="155"/>
      <c r="D17" s="45" t="s">
        <v>98</v>
      </c>
      <c r="E17" s="2">
        <v>0</v>
      </c>
      <c r="F17" s="2">
        <v>0</v>
      </c>
      <c r="G17" s="2">
        <f t="shared" si="6"/>
        <v>0</v>
      </c>
      <c r="H17" s="2">
        <v>0</v>
      </c>
      <c r="I17" s="46" t="s">
        <v>119</v>
      </c>
      <c r="J17" s="47"/>
      <c r="K17" s="47"/>
      <c r="L17" s="47"/>
      <c r="M17" s="47"/>
      <c r="N17" s="47"/>
      <c r="O17" s="47"/>
      <c r="P17" s="47"/>
      <c r="Q17" s="48"/>
    </row>
    <row r="18" spans="1:17" ht="11.25" customHeight="1">
      <c r="A18" s="148"/>
      <c r="B18" s="169" t="s">
        <v>174</v>
      </c>
      <c r="C18" s="155" t="s">
        <v>33</v>
      </c>
      <c r="D18" s="73" t="s">
        <v>95</v>
      </c>
      <c r="E18" s="2">
        <f>SUM(E19:E21)</f>
        <v>618428.42700000003</v>
      </c>
      <c r="F18" s="2">
        <f>SUM(F19:F21)</f>
        <v>618561.304</v>
      </c>
      <c r="G18" s="2">
        <f t="shared" si="6"/>
        <v>132.87699999997858</v>
      </c>
      <c r="H18" s="2">
        <f>SUM(H19:H21)</f>
        <v>617550.44499999995</v>
      </c>
      <c r="I18" s="46">
        <f t="shared" si="4"/>
        <v>99.837000000000003</v>
      </c>
      <c r="J18" s="47">
        <v>25</v>
      </c>
      <c r="K18" s="47">
        <v>25</v>
      </c>
      <c r="L18" s="79">
        <f t="shared" si="1"/>
        <v>100</v>
      </c>
      <c r="M18" s="47">
        <v>7</v>
      </c>
      <c r="N18" s="47">
        <v>7</v>
      </c>
      <c r="O18" s="47">
        <v>19</v>
      </c>
      <c r="P18" s="47">
        <v>19</v>
      </c>
      <c r="Q18" s="48" t="s">
        <v>90</v>
      </c>
    </row>
    <row r="19" spans="1:17" ht="23.25" customHeight="1">
      <c r="A19" s="148"/>
      <c r="B19" s="169"/>
      <c r="C19" s="155"/>
      <c r="D19" s="45" t="s">
        <v>97</v>
      </c>
      <c r="E19" s="2">
        <v>103724</v>
      </c>
      <c r="F19" s="2">
        <v>103856.87699999999</v>
      </c>
      <c r="G19" s="2">
        <f t="shared" si="6"/>
        <v>132.87699999999313</v>
      </c>
      <c r="H19" s="2">
        <v>103781.64599999999</v>
      </c>
      <c r="I19" s="46">
        <f t="shared" si="4"/>
        <v>99.927999999999997</v>
      </c>
      <c r="J19" s="47"/>
      <c r="K19" s="47"/>
      <c r="L19" s="47"/>
      <c r="M19" s="47"/>
      <c r="N19" s="47"/>
      <c r="O19" s="47"/>
      <c r="P19" s="47"/>
      <c r="Q19" s="48"/>
    </row>
    <row r="20" spans="1:17" ht="12" customHeight="1">
      <c r="A20" s="148"/>
      <c r="B20" s="169"/>
      <c r="C20" s="155"/>
      <c r="D20" s="73" t="s">
        <v>96</v>
      </c>
      <c r="E20" s="2">
        <v>514704.42700000003</v>
      </c>
      <c r="F20" s="78">
        <v>514704.42700000003</v>
      </c>
      <c r="G20" s="2">
        <f t="shared" si="6"/>
        <v>0</v>
      </c>
      <c r="H20" s="2">
        <v>513768.799</v>
      </c>
      <c r="I20" s="46">
        <f t="shared" si="4"/>
        <v>99.817999999999998</v>
      </c>
      <c r="J20" s="47"/>
      <c r="K20" s="47"/>
      <c r="L20" s="47"/>
      <c r="M20" s="47"/>
      <c r="N20" s="47"/>
      <c r="O20" s="47"/>
      <c r="P20" s="47"/>
      <c r="Q20" s="48"/>
    </row>
    <row r="21" spans="1:17" ht="24" customHeight="1">
      <c r="A21" s="148"/>
      <c r="B21" s="169"/>
      <c r="C21" s="155"/>
      <c r="D21" s="45" t="s">
        <v>98</v>
      </c>
      <c r="E21" s="2">
        <v>0</v>
      </c>
      <c r="F21" s="2">
        <v>0</v>
      </c>
      <c r="G21" s="2">
        <f t="shared" si="6"/>
        <v>0</v>
      </c>
      <c r="H21" s="2">
        <v>0</v>
      </c>
      <c r="I21" s="46" t="s">
        <v>119</v>
      </c>
      <c r="J21" s="47"/>
      <c r="K21" s="47"/>
      <c r="L21" s="47"/>
      <c r="M21" s="47"/>
      <c r="N21" s="47"/>
      <c r="O21" s="47"/>
      <c r="P21" s="47"/>
      <c r="Q21" s="48"/>
    </row>
    <row r="22" spans="1:17" ht="14.25" customHeight="1">
      <c r="A22" s="148"/>
      <c r="B22" s="169" t="s">
        <v>133</v>
      </c>
      <c r="C22" s="155" t="s">
        <v>33</v>
      </c>
      <c r="D22" s="73" t="s">
        <v>95</v>
      </c>
      <c r="E22" s="2">
        <f>SUM(E23:E25)</f>
        <v>9.6170000000000009</v>
      </c>
      <c r="F22" s="2">
        <f>SUM(F23:F25)</f>
        <v>9.6170000000000009</v>
      </c>
      <c r="G22" s="2">
        <f t="shared" si="6"/>
        <v>0</v>
      </c>
      <c r="H22" s="2">
        <f>SUM(H23:H25)</f>
        <v>9.6170000000000009</v>
      </c>
      <c r="I22" s="46">
        <f t="shared" si="4"/>
        <v>100</v>
      </c>
      <c r="J22" s="47">
        <v>1</v>
      </c>
      <c r="K22" s="47">
        <v>1</v>
      </c>
      <c r="L22" s="47">
        <f t="shared" si="1"/>
        <v>100</v>
      </c>
      <c r="M22" s="47">
        <v>1</v>
      </c>
      <c r="N22" s="47">
        <v>1</v>
      </c>
      <c r="O22" s="47">
        <v>1</v>
      </c>
      <c r="P22" s="47">
        <v>1</v>
      </c>
      <c r="Q22" s="48" t="s">
        <v>90</v>
      </c>
    </row>
    <row r="23" spans="1:17" ht="24.75" customHeight="1">
      <c r="A23" s="148"/>
      <c r="B23" s="169"/>
      <c r="C23" s="155"/>
      <c r="D23" s="45" t="s">
        <v>97</v>
      </c>
      <c r="E23" s="2">
        <v>0</v>
      </c>
      <c r="F23" s="2">
        <v>0</v>
      </c>
      <c r="G23" s="2">
        <f t="shared" si="6"/>
        <v>0</v>
      </c>
      <c r="H23" s="2">
        <v>0</v>
      </c>
      <c r="I23" s="46" t="s">
        <v>119</v>
      </c>
      <c r="J23" s="47"/>
      <c r="K23" s="47"/>
      <c r="L23" s="47"/>
      <c r="M23" s="47"/>
      <c r="N23" s="47"/>
      <c r="O23" s="47"/>
      <c r="P23" s="47"/>
      <c r="Q23" s="48"/>
    </row>
    <row r="24" spans="1:17" ht="15.75" customHeight="1">
      <c r="A24" s="148"/>
      <c r="B24" s="169"/>
      <c r="C24" s="155"/>
      <c r="D24" s="73" t="s">
        <v>96</v>
      </c>
      <c r="E24" s="2">
        <v>9.6170000000000009</v>
      </c>
      <c r="F24" s="78">
        <v>9.6170000000000009</v>
      </c>
      <c r="G24" s="2">
        <f t="shared" si="6"/>
        <v>0</v>
      </c>
      <c r="H24" s="2">
        <v>9.6170000000000009</v>
      </c>
      <c r="I24" s="46">
        <f t="shared" si="4"/>
        <v>100</v>
      </c>
      <c r="J24" s="47"/>
      <c r="K24" s="47"/>
      <c r="L24" s="47"/>
      <c r="M24" s="47"/>
      <c r="N24" s="47"/>
      <c r="O24" s="47"/>
      <c r="P24" s="47"/>
      <c r="Q24" s="48"/>
    </row>
    <row r="25" spans="1:17" ht="22.5" customHeight="1">
      <c r="A25" s="148"/>
      <c r="B25" s="169"/>
      <c r="C25" s="155"/>
      <c r="D25" s="73" t="s">
        <v>98</v>
      </c>
      <c r="E25" s="49">
        <v>0</v>
      </c>
      <c r="F25" s="49">
        <v>0</v>
      </c>
      <c r="G25" s="49">
        <f t="shared" si="6"/>
        <v>0</v>
      </c>
      <c r="H25" s="49">
        <v>0</v>
      </c>
      <c r="I25" s="80" t="s">
        <v>119</v>
      </c>
      <c r="J25" s="47"/>
      <c r="K25" s="47"/>
      <c r="L25" s="47"/>
      <c r="M25" s="47"/>
      <c r="N25" s="47"/>
      <c r="O25" s="47"/>
      <c r="P25" s="47"/>
      <c r="Q25" s="48"/>
    </row>
    <row r="26" spans="1:17" ht="13.5" customHeight="1">
      <c r="A26" s="148"/>
      <c r="B26" s="169" t="s">
        <v>116</v>
      </c>
      <c r="C26" s="155" t="s">
        <v>33</v>
      </c>
      <c r="D26" s="73" t="s">
        <v>95</v>
      </c>
      <c r="E26" s="2">
        <f>SUM(E27:E29)</f>
        <v>165355.38999999998</v>
      </c>
      <c r="F26" s="2">
        <f>SUM(F27:F29)</f>
        <v>162552.12599999999</v>
      </c>
      <c r="G26" s="2">
        <f t="shared" si="6"/>
        <v>-2803.2639999999956</v>
      </c>
      <c r="H26" s="2">
        <f>SUM(H27:H29)</f>
        <v>158853.93799999999</v>
      </c>
      <c r="I26" s="46">
        <f t="shared" si="4"/>
        <v>97.724999999999994</v>
      </c>
      <c r="J26" s="47">
        <v>3</v>
      </c>
      <c r="K26" s="47">
        <v>3</v>
      </c>
      <c r="L26" s="47">
        <f t="shared" si="1"/>
        <v>100</v>
      </c>
      <c r="M26" s="47">
        <v>2</v>
      </c>
      <c r="N26" s="47">
        <v>2</v>
      </c>
      <c r="O26" s="47">
        <v>8</v>
      </c>
      <c r="P26" s="47">
        <v>8</v>
      </c>
      <c r="Q26" s="48" t="s">
        <v>90</v>
      </c>
    </row>
    <row r="27" spans="1:17" ht="22.5">
      <c r="A27" s="148"/>
      <c r="B27" s="169"/>
      <c r="C27" s="155"/>
      <c r="D27" s="45" t="s">
        <v>97</v>
      </c>
      <c r="E27" s="2">
        <v>27667.902999999998</v>
      </c>
      <c r="F27" s="2">
        <v>27667.902999999998</v>
      </c>
      <c r="G27" s="2">
        <f t="shared" si="6"/>
        <v>0</v>
      </c>
      <c r="H27" s="2">
        <v>26087.065999999999</v>
      </c>
      <c r="I27" s="46">
        <f t="shared" si="4"/>
        <v>94.286000000000001</v>
      </c>
      <c r="J27" s="47"/>
      <c r="K27" s="47"/>
      <c r="L27" s="47"/>
      <c r="M27" s="47"/>
      <c r="N27" s="47"/>
      <c r="O27" s="47"/>
      <c r="P27" s="47"/>
      <c r="Q27" s="48"/>
    </row>
    <row r="28" spans="1:17" ht="15.75" customHeight="1">
      <c r="A28" s="148"/>
      <c r="B28" s="169"/>
      <c r="C28" s="155"/>
      <c r="D28" s="73" t="s">
        <v>96</v>
      </c>
      <c r="E28" s="2">
        <v>137687.48699999999</v>
      </c>
      <c r="F28" s="2">
        <v>134884.223</v>
      </c>
      <c r="G28" s="2">
        <f t="shared" si="6"/>
        <v>-2803.2639999999956</v>
      </c>
      <c r="H28" s="2">
        <v>132766.872</v>
      </c>
      <c r="I28" s="46">
        <f t="shared" si="4"/>
        <v>98.43</v>
      </c>
      <c r="J28" s="47"/>
      <c r="K28" s="47"/>
      <c r="L28" s="47"/>
      <c r="M28" s="47"/>
      <c r="N28" s="47"/>
      <c r="O28" s="47"/>
      <c r="P28" s="47"/>
      <c r="Q28" s="48"/>
    </row>
    <row r="29" spans="1:17" ht="17.25" customHeight="1">
      <c r="A29" s="148"/>
      <c r="B29" s="169"/>
      <c r="C29" s="155"/>
      <c r="D29" s="45" t="s">
        <v>98</v>
      </c>
      <c r="E29" s="2">
        <v>0</v>
      </c>
      <c r="F29" s="2">
        <v>0</v>
      </c>
      <c r="G29" s="2">
        <f t="shared" si="6"/>
        <v>0</v>
      </c>
      <c r="H29" s="2">
        <v>0</v>
      </c>
      <c r="I29" s="46" t="s">
        <v>119</v>
      </c>
      <c r="J29" s="47"/>
      <c r="K29" s="47"/>
      <c r="L29" s="47"/>
      <c r="M29" s="47"/>
      <c r="N29" s="47"/>
      <c r="O29" s="47"/>
      <c r="P29" s="47"/>
      <c r="Q29" s="48"/>
    </row>
    <row r="30" spans="1:17" ht="12.75" customHeight="1">
      <c r="A30" s="148"/>
      <c r="B30" s="169" t="s">
        <v>141</v>
      </c>
      <c r="C30" s="155" t="s">
        <v>33</v>
      </c>
      <c r="D30" s="73" t="s">
        <v>95</v>
      </c>
      <c r="E30" s="2">
        <f>SUM(E31:E33)</f>
        <v>166476.24800000002</v>
      </c>
      <c r="F30" s="2">
        <f>SUM(F31:F33)</f>
        <v>166476.24800000002</v>
      </c>
      <c r="G30" s="2">
        <f t="shared" si="6"/>
        <v>0</v>
      </c>
      <c r="H30" s="2">
        <f>SUM(H31:H33)</f>
        <v>164462.128</v>
      </c>
      <c r="I30" s="46">
        <f t="shared" si="4"/>
        <v>98.79</v>
      </c>
      <c r="J30" s="47">
        <v>11</v>
      </c>
      <c r="K30" s="47">
        <v>5</v>
      </c>
      <c r="L30" s="17">
        <f t="shared" si="1"/>
        <v>45.454545454545453</v>
      </c>
      <c r="M30" s="47">
        <v>2</v>
      </c>
      <c r="N30" s="47">
        <v>2</v>
      </c>
      <c r="O30" s="47">
        <v>14</v>
      </c>
      <c r="P30" s="47">
        <v>14</v>
      </c>
      <c r="Q30" s="48" t="s">
        <v>90</v>
      </c>
    </row>
    <row r="31" spans="1:17" ht="22.5">
      <c r="A31" s="148"/>
      <c r="B31" s="169"/>
      <c r="C31" s="155"/>
      <c r="D31" s="45" t="s">
        <v>97</v>
      </c>
      <c r="E31" s="2">
        <v>43935</v>
      </c>
      <c r="F31" s="2">
        <v>43935</v>
      </c>
      <c r="G31" s="2">
        <f t="shared" si="6"/>
        <v>0</v>
      </c>
      <c r="H31" s="2">
        <v>43935</v>
      </c>
      <c r="I31" s="46">
        <f t="shared" si="4"/>
        <v>100</v>
      </c>
      <c r="J31" s="47"/>
      <c r="K31" s="47"/>
      <c r="L31" s="47"/>
      <c r="M31" s="47"/>
      <c r="N31" s="47"/>
      <c r="O31" s="47"/>
      <c r="P31" s="47"/>
      <c r="Q31" s="48"/>
    </row>
    <row r="32" spans="1:17" ht="15.75" customHeight="1">
      <c r="A32" s="148"/>
      <c r="B32" s="169"/>
      <c r="C32" s="155"/>
      <c r="D32" s="73" t="s">
        <v>96</v>
      </c>
      <c r="E32" s="2">
        <v>122541.24800000001</v>
      </c>
      <c r="F32" s="2">
        <v>122541.24800000001</v>
      </c>
      <c r="G32" s="2">
        <f t="shared" si="6"/>
        <v>0</v>
      </c>
      <c r="H32" s="2">
        <v>120527.128</v>
      </c>
      <c r="I32" s="46">
        <f t="shared" si="4"/>
        <v>98.355999999999995</v>
      </c>
      <c r="J32" s="47"/>
      <c r="K32" s="47"/>
      <c r="L32" s="47"/>
      <c r="M32" s="47"/>
      <c r="N32" s="47"/>
      <c r="O32" s="47"/>
      <c r="P32" s="47"/>
      <c r="Q32" s="48"/>
    </row>
    <row r="33" spans="1:17" ht="22.5" customHeight="1">
      <c r="A33" s="148"/>
      <c r="B33" s="169"/>
      <c r="C33" s="155"/>
      <c r="D33" s="45" t="s">
        <v>98</v>
      </c>
      <c r="E33" s="2">
        <v>0</v>
      </c>
      <c r="F33" s="2">
        <v>0</v>
      </c>
      <c r="G33" s="2">
        <f t="shared" si="6"/>
        <v>0</v>
      </c>
      <c r="H33" s="2">
        <v>0</v>
      </c>
      <c r="I33" s="46" t="s">
        <v>119</v>
      </c>
      <c r="J33" s="47"/>
      <c r="K33" s="47"/>
      <c r="L33" s="47"/>
      <c r="M33" s="47"/>
      <c r="N33" s="47"/>
      <c r="O33" s="47"/>
      <c r="P33" s="47"/>
      <c r="Q33" s="48"/>
    </row>
    <row r="34" spans="1:17" ht="14.25" customHeight="1">
      <c r="A34" s="148"/>
      <c r="B34" s="169" t="s">
        <v>117</v>
      </c>
      <c r="C34" s="155" t="s">
        <v>33</v>
      </c>
      <c r="D34" s="73" t="s">
        <v>95</v>
      </c>
      <c r="E34" s="2">
        <f>SUM(E35:E37)</f>
        <v>133485.307</v>
      </c>
      <c r="F34" s="2">
        <f>SUM(F35:F37)</f>
        <v>133485.307</v>
      </c>
      <c r="G34" s="2">
        <f t="shared" si="6"/>
        <v>0</v>
      </c>
      <c r="H34" s="2">
        <f>SUM(H35:H37)</f>
        <v>133159.30599999998</v>
      </c>
      <c r="I34" s="46">
        <f t="shared" si="4"/>
        <v>99.756</v>
      </c>
      <c r="J34" s="47">
        <v>4</v>
      </c>
      <c r="K34" s="47">
        <v>4</v>
      </c>
      <c r="L34" s="47">
        <f t="shared" si="1"/>
        <v>100</v>
      </c>
      <c r="M34" s="47">
        <v>3</v>
      </c>
      <c r="N34" s="47">
        <v>3</v>
      </c>
      <c r="O34" s="47">
        <v>8</v>
      </c>
      <c r="P34" s="47">
        <v>8</v>
      </c>
      <c r="Q34" s="48" t="s">
        <v>90</v>
      </c>
    </row>
    <row r="35" spans="1:17" ht="21.75" customHeight="1">
      <c r="A35" s="148"/>
      <c r="B35" s="169"/>
      <c r="C35" s="155"/>
      <c r="D35" s="45" t="s">
        <v>97</v>
      </c>
      <c r="E35" s="2">
        <v>1507.9</v>
      </c>
      <c r="F35" s="2">
        <v>1507.9</v>
      </c>
      <c r="G35" s="2">
        <f t="shared" si="6"/>
        <v>0</v>
      </c>
      <c r="H35" s="2">
        <v>1193.1610000000001</v>
      </c>
      <c r="I35" s="46">
        <f t="shared" si="4"/>
        <v>79.126999999999995</v>
      </c>
      <c r="J35" s="47"/>
      <c r="K35" s="47"/>
      <c r="L35" s="47"/>
      <c r="M35" s="47"/>
      <c r="N35" s="47"/>
      <c r="O35" s="47"/>
      <c r="P35" s="47"/>
      <c r="Q35" s="48"/>
    </row>
    <row r="36" spans="1:17" ht="12" customHeight="1">
      <c r="A36" s="148"/>
      <c r="B36" s="169"/>
      <c r="C36" s="155"/>
      <c r="D36" s="73" t="s">
        <v>96</v>
      </c>
      <c r="E36" s="2">
        <v>131977.40700000001</v>
      </c>
      <c r="F36" s="2">
        <v>131977.40700000001</v>
      </c>
      <c r="G36" s="2">
        <f t="shared" si="6"/>
        <v>0</v>
      </c>
      <c r="H36" s="2">
        <v>131966.14499999999</v>
      </c>
      <c r="I36" s="46">
        <f t="shared" si="4"/>
        <v>99.991</v>
      </c>
      <c r="J36" s="47"/>
      <c r="K36" s="47"/>
      <c r="L36" s="47"/>
      <c r="M36" s="47"/>
      <c r="N36" s="47"/>
      <c r="O36" s="47"/>
      <c r="P36" s="47"/>
      <c r="Q36" s="48"/>
    </row>
    <row r="37" spans="1:17" ht="15.75" customHeight="1">
      <c r="A37" s="148"/>
      <c r="B37" s="169"/>
      <c r="C37" s="155"/>
      <c r="D37" s="45" t="s">
        <v>98</v>
      </c>
      <c r="E37" s="2">
        <v>0</v>
      </c>
      <c r="F37" s="2">
        <v>0</v>
      </c>
      <c r="G37" s="2">
        <f t="shared" si="6"/>
        <v>0</v>
      </c>
      <c r="H37" s="2">
        <v>0</v>
      </c>
      <c r="I37" s="46" t="s">
        <v>119</v>
      </c>
      <c r="J37" s="47"/>
      <c r="K37" s="47"/>
      <c r="L37" s="47"/>
      <c r="M37" s="47"/>
      <c r="N37" s="47"/>
      <c r="O37" s="47"/>
      <c r="P37" s="47"/>
      <c r="Q37" s="48"/>
    </row>
    <row r="38" spans="1:17" ht="14.25" customHeight="1">
      <c r="A38" s="148"/>
      <c r="B38" s="169" t="s">
        <v>118</v>
      </c>
      <c r="C38" s="155" t="s">
        <v>33</v>
      </c>
      <c r="D38" s="73" t="s">
        <v>95</v>
      </c>
      <c r="E38" s="2">
        <f>SUM(E39:E41)</f>
        <v>1113858.2779999999</v>
      </c>
      <c r="F38" s="2">
        <f>SUM(F39:F41)</f>
        <v>1148022.0090000001</v>
      </c>
      <c r="G38" s="2">
        <f t="shared" si="6"/>
        <v>34163.731000000145</v>
      </c>
      <c r="H38" s="2">
        <f>SUM(H39:H41)</f>
        <v>1021490.1070000001</v>
      </c>
      <c r="I38" s="46">
        <f t="shared" si="4"/>
        <v>88.977999999999994</v>
      </c>
      <c r="J38" s="47">
        <v>7</v>
      </c>
      <c r="K38" s="47">
        <v>6</v>
      </c>
      <c r="L38" s="17">
        <f t="shared" si="1"/>
        <v>85.714285714285708</v>
      </c>
      <c r="M38" s="47">
        <v>7</v>
      </c>
      <c r="N38" s="47">
        <v>6</v>
      </c>
      <c r="O38" s="47">
        <v>19</v>
      </c>
      <c r="P38" s="47">
        <v>18</v>
      </c>
      <c r="Q38" s="48" t="s">
        <v>90</v>
      </c>
    </row>
    <row r="39" spans="1:17" ht="21" customHeight="1">
      <c r="A39" s="148"/>
      <c r="B39" s="169"/>
      <c r="C39" s="155"/>
      <c r="D39" s="45" t="s">
        <v>97</v>
      </c>
      <c r="E39" s="2">
        <v>407477.79700000002</v>
      </c>
      <c r="F39" s="2">
        <v>407477.79700000002</v>
      </c>
      <c r="G39" s="2">
        <f t="shared" si="6"/>
        <v>0</v>
      </c>
      <c r="H39" s="2">
        <v>403839.75</v>
      </c>
      <c r="I39" s="46">
        <f t="shared" si="4"/>
        <v>99.106999999999999</v>
      </c>
      <c r="J39" s="47"/>
      <c r="K39" s="47"/>
      <c r="L39" s="47"/>
      <c r="M39" s="47"/>
      <c r="N39" s="47"/>
      <c r="O39" s="47"/>
      <c r="P39" s="47"/>
      <c r="Q39" s="50"/>
    </row>
    <row r="40" spans="1:17" ht="13.5" customHeight="1">
      <c r="A40" s="148"/>
      <c r="B40" s="169"/>
      <c r="C40" s="155"/>
      <c r="D40" s="73" t="s">
        <v>96</v>
      </c>
      <c r="E40" s="2">
        <v>290947.38099999999</v>
      </c>
      <c r="F40" s="78">
        <v>316053.62800000003</v>
      </c>
      <c r="G40" s="2">
        <f t="shared" si="6"/>
        <v>25106.247000000032</v>
      </c>
      <c r="H40" s="2">
        <v>313810.65000000002</v>
      </c>
      <c r="I40" s="46">
        <f t="shared" si="4"/>
        <v>99.29</v>
      </c>
      <c r="J40" s="47"/>
      <c r="K40" s="47"/>
      <c r="L40" s="47"/>
      <c r="M40" s="47"/>
      <c r="N40" s="47"/>
      <c r="O40" s="47"/>
      <c r="P40" s="47"/>
      <c r="Q40" s="50"/>
    </row>
    <row r="41" spans="1:17" ht="14.25" customHeight="1">
      <c r="A41" s="148"/>
      <c r="B41" s="169"/>
      <c r="C41" s="155"/>
      <c r="D41" s="45" t="s">
        <v>98</v>
      </c>
      <c r="E41" s="2">
        <v>415433.1</v>
      </c>
      <c r="F41" s="2">
        <v>424490.58399999997</v>
      </c>
      <c r="G41" s="2">
        <f t="shared" si="6"/>
        <v>9057.4839999999967</v>
      </c>
      <c r="H41" s="2">
        <v>303839.70699999999</v>
      </c>
      <c r="I41" s="46">
        <f t="shared" si="4"/>
        <v>71.576999999999998</v>
      </c>
      <c r="J41" s="47"/>
      <c r="K41" s="47"/>
      <c r="L41" s="47"/>
      <c r="M41" s="47"/>
      <c r="N41" s="47"/>
      <c r="O41" s="47"/>
      <c r="P41" s="47"/>
      <c r="Q41" s="50"/>
    </row>
    <row r="42" spans="1:17" ht="12.75" customHeight="1">
      <c r="A42" s="148"/>
      <c r="B42" s="169" t="s">
        <v>175</v>
      </c>
      <c r="C42" s="155" t="s">
        <v>33</v>
      </c>
      <c r="D42" s="73" t="s">
        <v>95</v>
      </c>
      <c r="E42" s="2">
        <f>SUM(E43:E45)</f>
        <v>429503.58800000005</v>
      </c>
      <c r="F42" s="2">
        <f>SUM(F43:F45)</f>
        <v>478715.76400000002</v>
      </c>
      <c r="G42" s="2">
        <f t="shared" si="6"/>
        <v>49212.175999999978</v>
      </c>
      <c r="H42" s="2">
        <f>SUM(H43:H45)</f>
        <v>432095.52899999998</v>
      </c>
      <c r="I42" s="46">
        <f t="shared" si="4"/>
        <v>90.260999999999996</v>
      </c>
      <c r="J42" s="47">
        <v>5</v>
      </c>
      <c r="K42" s="47">
        <v>5</v>
      </c>
      <c r="L42" s="47">
        <f t="shared" si="1"/>
        <v>100</v>
      </c>
      <c r="M42" s="47">
        <v>3</v>
      </c>
      <c r="N42" s="47">
        <v>3</v>
      </c>
      <c r="O42" s="47">
        <v>12</v>
      </c>
      <c r="P42" s="47">
        <v>12</v>
      </c>
      <c r="Q42" s="50" t="s">
        <v>90</v>
      </c>
    </row>
    <row r="43" spans="1:17" ht="22.5">
      <c r="A43" s="148"/>
      <c r="B43" s="169"/>
      <c r="C43" s="155"/>
      <c r="D43" s="45" t="s">
        <v>97</v>
      </c>
      <c r="E43" s="2">
        <v>329256.94300000003</v>
      </c>
      <c r="F43" s="2">
        <v>378469.11900000001</v>
      </c>
      <c r="G43" s="2">
        <f t="shared" si="6"/>
        <v>49212.175999999978</v>
      </c>
      <c r="H43" s="2">
        <v>331959.28700000001</v>
      </c>
      <c r="I43" s="46">
        <f t="shared" si="4"/>
        <v>87.710999999999999</v>
      </c>
      <c r="J43" s="47"/>
      <c r="K43" s="47"/>
      <c r="L43" s="47"/>
      <c r="M43" s="47"/>
      <c r="N43" s="47"/>
      <c r="O43" s="47"/>
      <c r="P43" s="47"/>
      <c r="Q43" s="50"/>
    </row>
    <row r="44" spans="1:17">
      <c r="A44" s="148"/>
      <c r="B44" s="169"/>
      <c r="C44" s="155"/>
      <c r="D44" s="73" t="s">
        <v>96</v>
      </c>
      <c r="E44" s="2">
        <v>100246.645</v>
      </c>
      <c r="F44" s="78">
        <v>100246.645</v>
      </c>
      <c r="G44" s="2">
        <f t="shared" si="6"/>
        <v>0</v>
      </c>
      <c r="H44" s="2">
        <v>100136.242</v>
      </c>
      <c r="I44" s="46">
        <f t="shared" si="4"/>
        <v>99.89</v>
      </c>
      <c r="J44" s="47"/>
      <c r="K44" s="47"/>
      <c r="L44" s="47"/>
      <c r="M44" s="47"/>
      <c r="N44" s="47"/>
      <c r="O44" s="47"/>
      <c r="P44" s="47"/>
      <c r="Q44" s="50"/>
    </row>
    <row r="45" spans="1:17" ht="45" customHeight="1">
      <c r="A45" s="148"/>
      <c r="B45" s="169"/>
      <c r="C45" s="155"/>
      <c r="D45" s="73" t="s">
        <v>98</v>
      </c>
      <c r="E45" s="49">
        <v>0</v>
      </c>
      <c r="F45" s="49">
        <v>0</v>
      </c>
      <c r="G45" s="49">
        <f t="shared" si="6"/>
        <v>0</v>
      </c>
      <c r="H45" s="49">
        <v>0</v>
      </c>
      <c r="I45" s="80" t="s">
        <v>119</v>
      </c>
      <c r="J45" s="47"/>
      <c r="K45" s="47"/>
      <c r="L45" s="47"/>
      <c r="M45" s="47"/>
      <c r="N45" s="47"/>
      <c r="O45" s="47"/>
      <c r="P45" s="47"/>
      <c r="Q45" s="50"/>
    </row>
    <row r="46" spans="1:17" ht="12.75" customHeight="1">
      <c r="A46" s="148"/>
      <c r="B46" s="169" t="s">
        <v>195</v>
      </c>
      <c r="C46" s="155" t="s">
        <v>33</v>
      </c>
      <c r="D46" s="73" t="s">
        <v>95</v>
      </c>
      <c r="E46" s="2">
        <f>SUM(E47:E49)</f>
        <v>19192307.826000001</v>
      </c>
      <c r="F46" s="2">
        <f>SUM(F47:F49)</f>
        <v>19192307.813999999</v>
      </c>
      <c r="G46" s="2">
        <f t="shared" si="6"/>
        <v>-1.2000001966953278E-2</v>
      </c>
      <c r="H46" s="2">
        <f>SUM(H47:H49)</f>
        <v>19192298.578000002</v>
      </c>
      <c r="I46" s="46">
        <f t="shared" si="4"/>
        <v>100</v>
      </c>
      <c r="J46" s="47">
        <v>1</v>
      </c>
      <c r="K46" s="47">
        <v>1</v>
      </c>
      <c r="L46" s="47">
        <f t="shared" si="1"/>
        <v>100</v>
      </c>
      <c r="M46" s="47">
        <v>2</v>
      </c>
      <c r="N46" s="47">
        <v>2</v>
      </c>
      <c r="O46" s="47">
        <v>2</v>
      </c>
      <c r="P46" s="47">
        <v>2</v>
      </c>
      <c r="Q46" s="50" t="s">
        <v>90</v>
      </c>
    </row>
    <row r="47" spans="1:17" ht="22.5">
      <c r="A47" s="148"/>
      <c r="B47" s="169"/>
      <c r="C47" s="155"/>
      <c r="D47" s="45" t="s">
        <v>97</v>
      </c>
      <c r="E47" s="2">
        <v>208066.5</v>
      </c>
      <c r="F47" s="2">
        <v>208066.5</v>
      </c>
      <c r="G47" s="2">
        <f t="shared" si="6"/>
        <v>0</v>
      </c>
      <c r="H47" s="2">
        <v>208066.5</v>
      </c>
      <c r="I47" s="46">
        <f t="shared" si="4"/>
        <v>100</v>
      </c>
      <c r="J47" s="47"/>
      <c r="K47" s="47"/>
      <c r="L47" s="47"/>
      <c r="M47" s="47"/>
      <c r="N47" s="47"/>
      <c r="O47" s="47"/>
      <c r="P47" s="47"/>
      <c r="Q47" s="50"/>
    </row>
    <row r="48" spans="1:17" ht="13.5" customHeight="1">
      <c r="A48" s="148"/>
      <c r="B48" s="169"/>
      <c r="C48" s="155"/>
      <c r="D48" s="73" t="s">
        <v>96</v>
      </c>
      <c r="E48" s="2">
        <v>4679138.3260000004</v>
      </c>
      <c r="F48" s="2">
        <v>4679138.3260000004</v>
      </c>
      <c r="G48" s="2">
        <f t="shared" si="6"/>
        <v>0</v>
      </c>
      <c r="H48" s="2">
        <v>4679138.3260000004</v>
      </c>
      <c r="I48" s="46">
        <f t="shared" si="4"/>
        <v>100</v>
      </c>
      <c r="J48" s="47"/>
      <c r="K48" s="47"/>
      <c r="L48" s="47"/>
      <c r="M48" s="47"/>
      <c r="N48" s="47"/>
      <c r="O48" s="47"/>
      <c r="P48" s="47"/>
      <c r="Q48" s="50"/>
    </row>
    <row r="49" spans="1:17" ht="12" customHeight="1">
      <c r="A49" s="148"/>
      <c r="B49" s="169"/>
      <c r="C49" s="155"/>
      <c r="D49" s="73" t="s">
        <v>98</v>
      </c>
      <c r="E49" s="49">
        <v>14305103</v>
      </c>
      <c r="F49" s="49">
        <v>14305102.988</v>
      </c>
      <c r="G49" s="49">
        <f t="shared" si="6"/>
        <v>-1.2000000104308128E-2</v>
      </c>
      <c r="H49" s="49">
        <v>14305093.752</v>
      </c>
      <c r="I49" s="80">
        <f t="shared" si="4"/>
        <v>100</v>
      </c>
      <c r="J49" s="47"/>
      <c r="K49" s="47"/>
      <c r="L49" s="47"/>
      <c r="M49" s="47"/>
      <c r="N49" s="47"/>
      <c r="O49" s="47"/>
      <c r="P49" s="47"/>
      <c r="Q49" s="48"/>
    </row>
    <row r="50" spans="1:17">
      <c r="A50" s="163">
        <v>2</v>
      </c>
      <c r="B50" s="162" t="s">
        <v>7</v>
      </c>
      <c r="C50" s="154" t="s">
        <v>8</v>
      </c>
      <c r="D50" s="74" t="s">
        <v>95</v>
      </c>
      <c r="E50" s="38">
        <f t="shared" ref="E50:F52" si="7">E55+E60+E65+E70+E75</f>
        <v>16489911.874</v>
      </c>
      <c r="F50" s="81">
        <f t="shared" si="7"/>
        <v>17224598.605999999</v>
      </c>
      <c r="G50" s="38">
        <f t="shared" ref="G50:H110" si="8">F50-E50</f>
        <v>734686.73199999891</v>
      </c>
      <c r="H50" s="38">
        <f>H55+H60+H65+H70+H75</f>
        <v>16751310.811000001</v>
      </c>
      <c r="I50" s="75">
        <f t="shared" si="4"/>
        <v>97.251999999999995</v>
      </c>
      <c r="J50" s="76">
        <v>115</v>
      </c>
      <c r="K50" s="76">
        <v>104</v>
      </c>
      <c r="L50" s="18">
        <f t="shared" si="1"/>
        <v>90.434782608695656</v>
      </c>
      <c r="M50" s="76">
        <v>39</v>
      </c>
      <c r="N50" s="76">
        <v>38</v>
      </c>
      <c r="O50" s="76">
        <v>72</v>
      </c>
      <c r="P50" s="76">
        <v>71</v>
      </c>
      <c r="Q50" s="168" t="s">
        <v>128</v>
      </c>
    </row>
    <row r="51" spans="1:17" ht="22.5">
      <c r="A51" s="163"/>
      <c r="B51" s="162"/>
      <c r="C51" s="154"/>
      <c r="D51" s="73" t="s">
        <v>97</v>
      </c>
      <c r="E51" s="2">
        <f t="shared" si="7"/>
        <v>1162151.5</v>
      </c>
      <c r="F51" s="2">
        <f t="shared" si="7"/>
        <v>1157880.1000000001</v>
      </c>
      <c r="G51" s="2">
        <f t="shared" si="8"/>
        <v>-4271.3999999999069</v>
      </c>
      <c r="H51" s="2">
        <f>H56+H61+H66+H71+H76</f>
        <v>838130.91799999995</v>
      </c>
      <c r="I51" s="46">
        <f t="shared" si="4"/>
        <v>72.385000000000005</v>
      </c>
      <c r="J51" s="77">
        <v>5</v>
      </c>
      <c r="K51" s="47">
        <v>5</v>
      </c>
      <c r="L51" s="47"/>
      <c r="M51" s="47"/>
      <c r="N51" s="47"/>
      <c r="O51" s="47"/>
      <c r="P51" s="47"/>
      <c r="Q51" s="168"/>
    </row>
    <row r="52" spans="1:17" ht="16.5" customHeight="1">
      <c r="A52" s="163"/>
      <c r="B52" s="162"/>
      <c r="C52" s="154"/>
      <c r="D52" s="73" t="s">
        <v>96</v>
      </c>
      <c r="E52" s="49">
        <f t="shared" si="7"/>
        <v>15327760.374000002</v>
      </c>
      <c r="F52" s="49">
        <f t="shared" si="7"/>
        <v>16066718.505999999</v>
      </c>
      <c r="G52" s="49">
        <f t="shared" si="8"/>
        <v>738958.13199999742</v>
      </c>
      <c r="H52" s="49">
        <f>H57+H62+H67+H72+H77</f>
        <v>15913179.893000001</v>
      </c>
      <c r="I52" s="80">
        <f t="shared" si="4"/>
        <v>99.043999999999997</v>
      </c>
      <c r="J52" s="47"/>
      <c r="K52" s="47"/>
      <c r="L52" s="47"/>
      <c r="M52" s="47"/>
      <c r="N52" s="47"/>
      <c r="O52" s="47"/>
      <c r="P52" s="47"/>
      <c r="Q52" s="168"/>
    </row>
    <row r="53" spans="1:17" ht="22.5" hidden="1">
      <c r="A53" s="163"/>
      <c r="B53" s="162"/>
      <c r="C53" s="154"/>
      <c r="D53" s="73" t="s">
        <v>107</v>
      </c>
      <c r="E53" s="2">
        <v>0</v>
      </c>
      <c r="F53" s="2">
        <v>0</v>
      </c>
      <c r="G53" s="2">
        <f t="shared" si="8"/>
        <v>0</v>
      </c>
      <c r="H53" s="2">
        <v>0</v>
      </c>
      <c r="I53" s="46" t="e">
        <f t="shared" si="4"/>
        <v>#DIV/0!</v>
      </c>
      <c r="J53" s="47"/>
      <c r="K53" s="47"/>
      <c r="L53" s="47"/>
      <c r="M53" s="47"/>
      <c r="N53" s="47"/>
      <c r="O53" s="47"/>
      <c r="P53" s="47"/>
      <c r="Q53" s="168"/>
    </row>
    <row r="54" spans="1:17" hidden="1">
      <c r="A54" s="163"/>
      <c r="B54" s="162"/>
      <c r="C54" s="154"/>
      <c r="D54" s="73" t="s">
        <v>109</v>
      </c>
      <c r="E54" s="2">
        <v>0</v>
      </c>
      <c r="F54" s="2">
        <v>0</v>
      </c>
      <c r="G54" s="2">
        <f t="shared" si="8"/>
        <v>0</v>
      </c>
      <c r="H54" s="2">
        <v>0</v>
      </c>
      <c r="I54" s="46" t="e">
        <f t="shared" si="4"/>
        <v>#DIV/0!</v>
      </c>
      <c r="J54" s="47"/>
      <c r="K54" s="47"/>
      <c r="L54" s="47"/>
      <c r="M54" s="47"/>
      <c r="N54" s="47"/>
      <c r="O54" s="47"/>
      <c r="P54" s="47"/>
      <c r="Q54" s="82"/>
    </row>
    <row r="55" spans="1:17" ht="13.5" customHeight="1">
      <c r="A55" s="163"/>
      <c r="B55" s="152" t="s">
        <v>9</v>
      </c>
      <c r="C55" s="149" t="s">
        <v>8</v>
      </c>
      <c r="D55" s="73" t="s">
        <v>95</v>
      </c>
      <c r="E55" s="2">
        <f>E56+E57</f>
        <v>13861019.285</v>
      </c>
      <c r="F55" s="78">
        <f>F56+F57</f>
        <v>14533376.138999999</v>
      </c>
      <c r="G55" s="2">
        <f t="shared" si="8"/>
        <v>672356.85399999842</v>
      </c>
      <c r="H55" s="2">
        <f>H56+H57</f>
        <v>14104407.878</v>
      </c>
      <c r="I55" s="46">
        <f t="shared" si="4"/>
        <v>97.048000000000002</v>
      </c>
      <c r="J55" s="47">
        <v>61</v>
      </c>
      <c r="K55" s="47">
        <v>53</v>
      </c>
      <c r="L55" s="17">
        <f t="shared" ref="L55:L91" si="9">K55*100/J55</f>
        <v>86.885245901639351</v>
      </c>
      <c r="M55" s="47">
        <v>13</v>
      </c>
      <c r="N55" s="47">
        <v>12</v>
      </c>
      <c r="O55" s="47">
        <v>28</v>
      </c>
      <c r="P55" s="47">
        <v>27</v>
      </c>
      <c r="Q55" s="83" t="s">
        <v>90</v>
      </c>
    </row>
    <row r="56" spans="1:17" ht="21.75" customHeight="1">
      <c r="A56" s="163"/>
      <c r="B56" s="152"/>
      <c r="C56" s="150"/>
      <c r="D56" s="73" t="s">
        <v>97</v>
      </c>
      <c r="E56" s="2">
        <v>1024076.5330000001</v>
      </c>
      <c r="F56" s="2">
        <v>1019805.133</v>
      </c>
      <c r="G56" s="2">
        <f t="shared" si="8"/>
        <v>-4271.4000000000233</v>
      </c>
      <c r="H56" s="2">
        <v>709206.25300000003</v>
      </c>
      <c r="I56" s="46">
        <f t="shared" si="4"/>
        <v>69.543000000000006</v>
      </c>
      <c r="J56" s="47"/>
      <c r="K56" s="47"/>
      <c r="L56" s="47"/>
      <c r="M56" s="47"/>
      <c r="N56" s="47"/>
      <c r="O56" s="47"/>
      <c r="P56" s="47"/>
      <c r="Q56" s="82"/>
    </row>
    <row r="57" spans="1:17" ht="12.75" customHeight="1">
      <c r="A57" s="163"/>
      <c r="B57" s="152"/>
      <c r="C57" s="150"/>
      <c r="D57" s="73" t="s">
        <v>96</v>
      </c>
      <c r="E57" s="2">
        <v>12836942.752</v>
      </c>
      <c r="F57" s="78">
        <v>13513571.005999999</v>
      </c>
      <c r="G57" s="2">
        <f t="shared" si="8"/>
        <v>676628.25399999879</v>
      </c>
      <c r="H57" s="2">
        <v>13395201.625</v>
      </c>
      <c r="I57" s="46">
        <f t="shared" si="4"/>
        <v>99.123999999999995</v>
      </c>
      <c r="J57" s="47"/>
      <c r="K57" s="47"/>
      <c r="L57" s="47"/>
      <c r="M57" s="47"/>
      <c r="N57" s="47"/>
      <c r="O57" s="47"/>
      <c r="P57" s="47"/>
      <c r="Q57" s="82"/>
    </row>
    <row r="58" spans="1:17" ht="22.5" hidden="1" customHeight="1">
      <c r="A58" s="163"/>
      <c r="B58" s="152"/>
      <c r="C58" s="150"/>
      <c r="D58" s="73" t="s">
        <v>107</v>
      </c>
      <c r="E58" s="2">
        <v>0</v>
      </c>
      <c r="F58" s="2">
        <v>0</v>
      </c>
      <c r="G58" s="2">
        <f t="shared" si="8"/>
        <v>0</v>
      </c>
      <c r="H58" s="2">
        <v>0</v>
      </c>
      <c r="I58" s="46" t="e">
        <f t="shared" si="4"/>
        <v>#DIV/0!</v>
      </c>
      <c r="J58" s="47"/>
      <c r="K58" s="47"/>
      <c r="L58" s="47"/>
      <c r="M58" s="47"/>
      <c r="N58" s="47"/>
      <c r="O58" s="47"/>
      <c r="P58" s="47"/>
      <c r="Q58" s="82"/>
    </row>
    <row r="59" spans="1:17" ht="15" hidden="1" customHeight="1">
      <c r="A59" s="163"/>
      <c r="B59" s="152"/>
      <c r="C59" s="151"/>
      <c r="D59" s="73" t="s">
        <v>109</v>
      </c>
      <c r="E59" s="2">
        <v>0</v>
      </c>
      <c r="F59" s="2">
        <v>0</v>
      </c>
      <c r="G59" s="2">
        <f t="shared" si="8"/>
        <v>0</v>
      </c>
      <c r="H59" s="2">
        <v>0</v>
      </c>
      <c r="I59" s="46" t="e">
        <f t="shared" si="4"/>
        <v>#DIV/0!</v>
      </c>
      <c r="J59" s="47"/>
      <c r="K59" s="47"/>
      <c r="L59" s="47"/>
      <c r="M59" s="47"/>
      <c r="N59" s="47"/>
      <c r="O59" s="47"/>
      <c r="P59" s="47"/>
      <c r="Q59" s="82"/>
    </row>
    <row r="60" spans="1:17" ht="16.5" customHeight="1">
      <c r="A60" s="163"/>
      <c r="B60" s="152" t="s">
        <v>136</v>
      </c>
      <c r="C60" s="155" t="s">
        <v>8</v>
      </c>
      <c r="D60" s="73" t="s">
        <v>95</v>
      </c>
      <c r="E60" s="2">
        <f>E61+E62</f>
        <v>422878.41700000002</v>
      </c>
      <c r="F60" s="2">
        <f>F61+F62</f>
        <v>418541.40899999999</v>
      </c>
      <c r="G60" s="2">
        <f t="shared" si="8"/>
        <v>-4337.0080000000307</v>
      </c>
      <c r="H60" s="2">
        <f>H61+H62</f>
        <v>386578.83900000004</v>
      </c>
      <c r="I60" s="46">
        <f t="shared" si="4"/>
        <v>92.363</v>
      </c>
      <c r="J60" s="47">
        <v>22</v>
      </c>
      <c r="K60" s="47">
        <v>21</v>
      </c>
      <c r="L60" s="17">
        <f t="shared" si="9"/>
        <v>95.454545454545453</v>
      </c>
      <c r="M60" s="47">
        <v>7</v>
      </c>
      <c r="N60" s="47">
        <v>7</v>
      </c>
      <c r="O60" s="47">
        <v>13</v>
      </c>
      <c r="P60" s="47">
        <v>13</v>
      </c>
      <c r="Q60" s="83" t="s">
        <v>90</v>
      </c>
    </row>
    <row r="61" spans="1:17" ht="16.5" customHeight="1">
      <c r="A61" s="163"/>
      <c r="B61" s="152"/>
      <c r="C61" s="155"/>
      <c r="D61" s="73" t="s">
        <v>97</v>
      </c>
      <c r="E61" s="2">
        <v>109432.2</v>
      </c>
      <c r="F61" s="2">
        <v>109432.2</v>
      </c>
      <c r="G61" s="2">
        <f t="shared" si="8"/>
        <v>0</v>
      </c>
      <c r="H61" s="2">
        <v>101359.50900000001</v>
      </c>
      <c r="I61" s="46">
        <f t="shared" si="4"/>
        <v>92.623000000000005</v>
      </c>
      <c r="J61" s="47"/>
      <c r="K61" s="47"/>
      <c r="L61" s="47"/>
      <c r="M61" s="47"/>
      <c r="N61" s="47"/>
      <c r="O61" s="47"/>
      <c r="P61" s="47"/>
      <c r="Q61" s="5"/>
    </row>
    <row r="62" spans="1:17" ht="13.5" customHeight="1">
      <c r="A62" s="163"/>
      <c r="B62" s="152"/>
      <c r="C62" s="155"/>
      <c r="D62" s="73" t="s">
        <v>96</v>
      </c>
      <c r="E62" s="2">
        <v>313446.217</v>
      </c>
      <c r="F62" s="2">
        <v>309109.20899999997</v>
      </c>
      <c r="G62" s="2">
        <f t="shared" si="8"/>
        <v>-4337.0080000000307</v>
      </c>
      <c r="H62" s="2">
        <v>285219.33</v>
      </c>
      <c r="I62" s="46">
        <f t="shared" si="4"/>
        <v>92.271000000000001</v>
      </c>
      <c r="J62" s="47"/>
      <c r="K62" s="47"/>
      <c r="L62" s="47"/>
      <c r="M62" s="47"/>
      <c r="N62" s="47"/>
      <c r="O62" s="47"/>
      <c r="P62" s="47"/>
      <c r="Q62" s="5"/>
    </row>
    <row r="63" spans="1:17" ht="22.5" hidden="1">
      <c r="A63" s="163"/>
      <c r="B63" s="152"/>
      <c r="C63" s="155"/>
      <c r="D63" s="73" t="s">
        <v>107</v>
      </c>
      <c r="E63" s="2">
        <v>0</v>
      </c>
      <c r="F63" s="2">
        <v>0</v>
      </c>
      <c r="G63" s="2">
        <f t="shared" si="8"/>
        <v>0</v>
      </c>
      <c r="H63" s="2">
        <v>0</v>
      </c>
      <c r="I63" s="46" t="e">
        <f t="shared" si="4"/>
        <v>#DIV/0!</v>
      </c>
      <c r="J63" s="47"/>
      <c r="K63" s="47"/>
      <c r="L63" s="47"/>
      <c r="M63" s="47"/>
      <c r="N63" s="47"/>
      <c r="O63" s="47"/>
      <c r="P63" s="47"/>
      <c r="Q63" s="5"/>
    </row>
    <row r="64" spans="1:17" ht="15" hidden="1" customHeight="1">
      <c r="A64" s="163"/>
      <c r="B64" s="152"/>
      <c r="C64" s="155"/>
      <c r="D64" s="73" t="s">
        <v>109</v>
      </c>
      <c r="E64" s="2">
        <v>0</v>
      </c>
      <c r="F64" s="2">
        <v>0</v>
      </c>
      <c r="G64" s="2">
        <f t="shared" si="8"/>
        <v>0</v>
      </c>
      <c r="H64" s="2">
        <v>0</v>
      </c>
      <c r="I64" s="46" t="e">
        <f t="shared" si="4"/>
        <v>#DIV/0!</v>
      </c>
      <c r="J64" s="47"/>
      <c r="K64" s="47"/>
      <c r="L64" s="47"/>
      <c r="M64" s="47"/>
      <c r="N64" s="47"/>
      <c r="O64" s="47"/>
      <c r="P64" s="47"/>
      <c r="Q64" s="5"/>
    </row>
    <row r="65" spans="1:17" ht="14.25" customHeight="1">
      <c r="A65" s="163"/>
      <c r="B65" s="152" t="s">
        <v>10</v>
      </c>
      <c r="C65" s="155" t="s">
        <v>8</v>
      </c>
      <c r="D65" s="73" t="s">
        <v>95</v>
      </c>
      <c r="E65" s="2">
        <f>E66+E67</f>
        <v>1959850.5919999999</v>
      </c>
      <c r="F65" s="78">
        <f>F66+F67</f>
        <v>2023550.4950000001</v>
      </c>
      <c r="G65" s="2">
        <f t="shared" si="8"/>
        <v>63699.903000000166</v>
      </c>
      <c r="H65" s="2">
        <f>H66+H67</f>
        <v>2018654.0869999998</v>
      </c>
      <c r="I65" s="46">
        <f t="shared" si="4"/>
        <v>99.757999999999996</v>
      </c>
      <c r="J65" s="47">
        <v>18</v>
      </c>
      <c r="K65" s="47">
        <v>16</v>
      </c>
      <c r="L65" s="17">
        <f t="shared" si="9"/>
        <v>88.888888888888886</v>
      </c>
      <c r="M65" s="47">
        <v>14</v>
      </c>
      <c r="N65" s="47">
        <v>14</v>
      </c>
      <c r="O65" s="47">
        <v>24</v>
      </c>
      <c r="P65" s="47">
        <v>24</v>
      </c>
      <c r="Q65" s="83" t="s">
        <v>90</v>
      </c>
    </row>
    <row r="66" spans="1:17" ht="22.5">
      <c r="A66" s="163"/>
      <c r="B66" s="152"/>
      <c r="C66" s="155"/>
      <c r="D66" s="73" t="s">
        <v>97</v>
      </c>
      <c r="E66" s="2">
        <v>19842.566999999999</v>
      </c>
      <c r="F66" s="2">
        <v>19842.566999999999</v>
      </c>
      <c r="G66" s="2">
        <f t="shared" si="8"/>
        <v>0</v>
      </c>
      <c r="H66" s="2">
        <v>18771.201000000001</v>
      </c>
      <c r="I66" s="46">
        <f t="shared" si="4"/>
        <v>94.600999999999999</v>
      </c>
      <c r="J66" s="47"/>
      <c r="K66" s="47"/>
      <c r="L66" s="47"/>
      <c r="M66" s="47"/>
      <c r="N66" s="47"/>
      <c r="O66" s="47"/>
      <c r="P66" s="47"/>
      <c r="Q66" s="5"/>
    </row>
    <row r="67" spans="1:17" ht="14.25" customHeight="1">
      <c r="A67" s="163"/>
      <c r="B67" s="152"/>
      <c r="C67" s="155"/>
      <c r="D67" s="73" t="s">
        <v>96</v>
      </c>
      <c r="E67" s="2">
        <v>1940008.0249999999</v>
      </c>
      <c r="F67" s="2">
        <v>2003707.9280000001</v>
      </c>
      <c r="G67" s="2">
        <f t="shared" si="8"/>
        <v>63699.903000000166</v>
      </c>
      <c r="H67" s="2">
        <v>1999882.8859999999</v>
      </c>
      <c r="I67" s="46">
        <f t="shared" si="4"/>
        <v>99.808999999999997</v>
      </c>
      <c r="J67" s="47"/>
      <c r="K67" s="47"/>
      <c r="L67" s="47"/>
      <c r="M67" s="47"/>
      <c r="N67" s="47"/>
      <c r="O67" s="47"/>
      <c r="P67" s="47"/>
      <c r="Q67" s="5"/>
    </row>
    <row r="68" spans="1:17" ht="22.5" hidden="1">
      <c r="A68" s="163"/>
      <c r="B68" s="152"/>
      <c r="C68" s="155"/>
      <c r="D68" s="73" t="s">
        <v>107</v>
      </c>
      <c r="E68" s="2">
        <v>0</v>
      </c>
      <c r="F68" s="2">
        <v>0</v>
      </c>
      <c r="G68" s="2">
        <f t="shared" si="8"/>
        <v>0</v>
      </c>
      <c r="H68" s="2">
        <v>0</v>
      </c>
      <c r="I68" s="46" t="e">
        <f t="shared" si="4"/>
        <v>#DIV/0!</v>
      </c>
      <c r="J68" s="47"/>
      <c r="K68" s="47"/>
      <c r="L68" s="47"/>
      <c r="M68" s="47"/>
      <c r="N68" s="47"/>
      <c r="O68" s="47"/>
      <c r="P68" s="47"/>
      <c r="Q68" s="5"/>
    </row>
    <row r="69" spans="1:17" hidden="1">
      <c r="A69" s="163"/>
      <c r="B69" s="152"/>
      <c r="C69" s="155"/>
      <c r="D69" s="73" t="s">
        <v>109</v>
      </c>
      <c r="E69" s="2">
        <v>0</v>
      </c>
      <c r="F69" s="2">
        <v>0</v>
      </c>
      <c r="G69" s="2">
        <f t="shared" si="8"/>
        <v>0</v>
      </c>
      <c r="H69" s="2">
        <v>0</v>
      </c>
      <c r="I69" s="46" t="e">
        <f t="shared" si="4"/>
        <v>#DIV/0!</v>
      </c>
      <c r="J69" s="47"/>
      <c r="K69" s="47"/>
      <c r="L69" s="47"/>
      <c r="M69" s="47"/>
      <c r="N69" s="47"/>
      <c r="O69" s="47"/>
      <c r="P69" s="47"/>
      <c r="Q69" s="5"/>
    </row>
    <row r="70" spans="1:17" ht="16.5" customHeight="1">
      <c r="A70" s="163"/>
      <c r="B70" s="152" t="s">
        <v>11</v>
      </c>
      <c r="C70" s="155" t="s">
        <v>8</v>
      </c>
      <c r="D70" s="73" t="s">
        <v>95</v>
      </c>
      <c r="E70" s="2">
        <f>E71+E72</f>
        <v>8817.759</v>
      </c>
      <c r="F70" s="2">
        <f>F71+F72</f>
        <v>8817.759</v>
      </c>
      <c r="G70" s="2">
        <f t="shared" si="8"/>
        <v>0</v>
      </c>
      <c r="H70" s="2">
        <f>H71+H72</f>
        <v>8811.5139999999992</v>
      </c>
      <c r="I70" s="46">
        <f t="shared" si="4"/>
        <v>99.929000000000002</v>
      </c>
      <c r="J70" s="47">
        <v>2</v>
      </c>
      <c r="K70" s="47">
        <v>2</v>
      </c>
      <c r="L70" s="47">
        <f t="shared" si="9"/>
        <v>100</v>
      </c>
      <c r="M70" s="47">
        <v>2</v>
      </c>
      <c r="N70" s="47">
        <v>2</v>
      </c>
      <c r="O70" s="47">
        <v>2</v>
      </c>
      <c r="P70" s="47">
        <v>2</v>
      </c>
      <c r="Q70" s="83" t="s">
        <v>90</v>
      </c>
    </row>
    <row r="71" spans="1:17" ht="22.5">
      <c r="A71" s="163"/>
      <c r="B71" s="152"/>
      <c r="C71" s="155"/>
      <c r="D71" s="73" t="s">
        <v>97</v>
      </c>
      <c r="E71" s="2">
        <v>8800.2000000000007</v>
      </c>
      <c r="F71" s="2">
        <v>8800.2000000000007</v>
      </c>
      <c r="G71" s="2">
        <f t="shared" si="8"/>
        <v>0</v>
      </c>
      <c r="H71" s="2">
        <v>8793.9549999999999</v>
      </c>
      <c r="I71" s="46">
        <f t="shared" ref="I71:I82" si="10">ROUND(H71/F71 *100,3)</f>
        <v>99.929000000000002</v>
      </c>
      <c r="J71" s="47"/>
      <c r="K71" s="47"/>
      <c r="L71" s="47"/>
      <c r="M71" s="47"/>
      <c r="N71" s="47"/>
      <c r="O71" s="47"/>
      <c r="P71" s="47"/>
      <c r="Q71" s="83"/>
    </row>
    <row r="72" spans="1:17" ht="15.75" customHeight="1">
      <c r="A72" s="163"/>
      <c r="B72" s="152"/>
      <c r="C72" s="155"/>
      <c r="D72" s="73" t="s">
        <v>96</v>
      </c>
      <c r="E72" s="2">
        <v>17.559000000000001</v>
      </c>
      <c r="F72" s="2">
        <v>17.559000000000001</v>
      </c>
      <c r="G72" s="2">
        <f t="shared" si="8"/>
        <v>0</v>
      </c>
      <c r="H72" s="2">
        <v>17.559000000000001</v>
      </c>
      <c r="I72" s="46">
        <f t="shared" si="10"/>
        <v>100</v>
      </c>
      <c r="J72" s="47"/>
      <c r="K72" s="47"/>
      <c r="L72" s="47"/>
      <c r="M72" s="47"/>
      <c r="N72" s="47"/>
      <c r="O72" s="47"/>
      <c r="P72" s="47"/>
      <c r="Q72" s="83"/>
    </row>
    <row r="73" spans="1:17" ht="22.5" hidden="1">
      <c r="A73" s="163"/>
      <c r="B73" s="152"/>
      <c r="C73" s="155"/>
      <c r="D73" s="73" t="s">
        <v>107</v>
      </c>
      <c r="E73" s="2">
        <v>0</v>
      </c>
      <c r="F73" s="2">
        <v>0</v>
      </c>
      <c r="G73" s="2">
        <f t="shared" si="8"/>
        <v>0</v>
      </c>
      <c r="H73" s="2">
        <v>0</v>
      </c>
      <c r="I73" s="46" t="e">
        <f t="shared" si="10"/>
        <v>#DIV/0!</v>
      </c>
      <c r="J73" s="47"/>
      <c r="K73" s="47"/>
      <c r="L73" s="47"/>
      <c r="M73" s="47"/>
      <c r="N73" s="47"/>
      <c r="O73" s="47"/>
      <c r="P73" s="47"/>
      <c r="Q73" s="83"/>
    </row>
    <row r="74" spans="1:17" ht="38.25" hidden="1" customHeight="1">
      <c r="A74" s="163"/>
      <c r="B74" s="152"/>
      <c r="C74" s="155"/>
      <c r="D74" s="73" t="s">
        <v>109</v>
      </c>
      <c r="E74" s="2">
        <v>0</v>
      </c>
      <c r="F74" s="2">
        <v>0</v>
      </c>
      <c r="G74" s="2">
        <f t="shared" si="8"/>
        <v>0</v>
      </c>
      <c r="H74" s="2">
        <v>0</v>
      </c>
      <c r="I74" s="46" t="e">
        <f t="shared" si="10"/>
        <v>#DIV/0!</v>
      </c>
      <c r="J74" s="47"/>
      <c r="K74" s="47"/>
      <c r="L74" s="47"/>
      <c r="M74" s="47"/>
      <c r="N74" s="47"/>
      <c r="O74" s="47"/>
      <c r="P74" s="47"/>
      <c r="Q74" s="83"/>
    </row>
    <row r="75" spans="1:17" ht="15.75" customHeight="1">
      <c r="A75" s="163"/>
      <c r="B75" s="152" t="s">
        <v>12</v>
      </c>
      <c r="C75" s="155" t="s">
        <v>8</v>
      </c>
      <c r="D75" s="73" t="s">
        <v>95</v>
      </c>
      <c r="E75" s="2">
        <f t="shared" ref="E75:F75" si="11">E76+E77</f>
        <v>237345.821</v>
      </c>
      <c r="F75" s="2">
        <f t="shared" si="11"/>
        <v>240312.804</v>
      </c>
      <c r="G75" s="2">
        <f t="shared" si="8"/>
        <v>2966.9830000000075</v>
      </c>
      <c r="H75" s="2">
        <f>H76+H77</f>
        <v>232858.49299999999</v>
      </c>
      <c r="I75" s="46">
        <f t="shared" si="10"/>
        <v>96.897999999999996</v>
      </c>
      <c r="J75" s="47">
        <v>7</v>
      </c>
      <c r="K75" s="47">
        <v>7</v>
      </c>
      <c r="L75" s="47">
        <f t="shared" si="9"/>
        <v>100</v>
      </c>
      <c r="M75" s="47">
        <v>3</v>
      </c>
      <c r="N75" s="47">
        <v>3</v>
      </c>
      <c r="O75" s="47">
        <v>5</v>
      </c>
      <c r="P75" s="47">
        <v>5</v>
      </c>
      <c r="Q75" s="83" t="s">
        <v>90</v>
      </c>
    </row>
    <row r="76" spans="1:17" ht="24" customHeight="1">
      <c r="A76" s="163"/>
      <c r="B76" s="152"/>
      <c r="C76" s="155"/>
      <c r="D76" s="73" t="s">
        <v>97</v>
      </c>
      <c r="E76" s="2">
        <v>0</v>
      </c>
      <c r="F76" s="2">
        <v>0</v>
      </c>
      <c r="G76" s="2">
        <f t="shared" si="8"/>
        <v>0</v>
      </c>
      <c r="H76" s="2">
        <v>0</v>
      </c>
      <c r="I76" s="46" t="s">
        <v>119</v>
      </c>
      <c r="J76" s="47"/>
      <c r="K76" s="47"/>
      <c r="L76" s="47"/>
      <c r="M76" s="47"/>
      <c r="N76" s="47"/>
      <c r="O76" s="47"/>
      <c r="P76" s="47"/>
      <c r="Q76" s="5"/>
    </row>
    <row r="77" spans="1:17" ht="23.25" customHeight="1">
      <c r="A77" s="163"/>
      <c r="B77" s="152"/>
      <c r="C77" s="155"/>
      <c r="D77" s="73" t="s">
        <v>96</v>
      </c>
      <c r="E77" s="49">
        <v>237345.821</v>
      </c>
      <c r="F77" s="49">
        <v>240312.804</v>
      </c>
      <c r="G77" s="49">
        <f t="shared" si="8"/>
        <v>2966.9830000000075</v>
      </c>
      <c r="H77" s="49">
        <v>232858.49299999999</v>
      </c>
      <c r="I77" s="80">
        <f t="shared" si="10"/>
        <v>96.897999999999996</v>
      </c>
      <c r="J77" s="47"/>
      <c r="K77" s="47"/>
      <c r="L77" s="47"/>
      <c r="M77" s="47"/>
      <c r="N77" s="47"/>
      <c r="O77" s="47"/>
      <c r="P77" s="47"/>
      <c r="Q77" s="5"/>
    </row>
    <row r="78" spans="1:17" ht="30" hidden="1" customHeight="1">
      <c r="A78" s="163"/>
      <c r="B78" s="152"/>
      <c r="C78" s="155"/>
      <c r="D78" s="73" t="s">
        <v>107</v>
      </c>
      <c r="E78" s="2">
        <v>0</v>
      </c>
      <c r="F78" s="2">
        <v>0</v>
      </c>
      <c r="G78" s="2">
        <f t="shared" si="8"/>
        <v>0</v>
      </c>
      <c r="H78" s="2">
        <v>0</v>
      </c>
      <c r="I78" s="46" t="s">
        <v>119</v>
      </c>
      <c r="J78" s="52"/>
      <c r="K78" s="47"/>
      <c r="L78" s="47"/>
      <c r="M78" s="47"/>
      <c r="N78" s="47"/>
      <c r="O78" s="47"/>
      <c r="P78" s="47"/>
      <c r="Q78" s="5"/>
    </row>
    <row r="79" spans="1:17" ht="18" customHeight="1">
      <c r="A79" s="163">
        <v>3</v>
      </c>
      <c r="B79" s="162" t="s">
        <v>176</v>
      </c>
      <c r="C79" s="154" t="s">
        <v>8</v>
      </c>
      <c r="D79" s="84" t="s">
        <v>95</v>
      </c>
      <c r="E79" s="38">
        <f>E80+E81+E82</f>
        <v>809405.66299999994</v>
      </c>
      <c r="F79" s="38">
        <f>F80+F81+F82</f>
        <v>729286.14800000004</v>
      </c>
      <c r="G79" s="38">
        <f t="shared" si="8"/>
        <v>-80119.514999999898</v>
      </c>
      <c r="H79" s="38">
        <f>H80+H81+H82</f>
        <v>719899.92999999993</v>
      </c>
      <c r="I79" s="75">
        <f t="shared" si="10"/>
        <v>98.712999999999994</v>
      </c>
      <c r="J79" s="76">
        <v>6</v>
      </c>
      <c r="K79" s="76">
        <v>6</v>
      </c>
      <c r="L79" s="76">
        <f>K79/J79*100</f>
        <v>100</v>
      </c>
      <c r="M79" s="76">
        <v>3</v>
      </c>
      <c r="N79" s="76">
        <v>3</v>
      </c>
      <c r="O79" s="76">
        <v>3</v>
      </c>
      <c r="P79" s="76">
        <v>3</v>
      </c>
      <c r="Q79" s="156" t="s">
        <v>128</v>
      </c>
    </row>
    <row r="80" spans="1:17" ht="24" customHeight="1">
      <c r="A80" s="163"/>
      <c r="B80" s="162"/>
      <c r="C80" s="154"/>
      <c r="D80" s="73" t="s">
        <v>97</v>
      </c>
      <c r="E80" s="2">
        <v>363021</v>
      </c>
      <c r="F80" s="2">
        <v>320476.16200000001</v>
      </c>
      <c r="G80" s="2">
        <f t="shared" si="8"/>
        <v>-42544.837999999989</v>
      </c>
      <c r="H80" s="2">
        <v>320296.13699999999</v>
      </c>
      <c r="I80" s="46">
        <f t="shared" si="10"/>
        <v>99.944000000000003</v>
      </c>
      <c r="J80" s="47"/>
      <c r="K80" s="47"/>
      <c r="L80" s="47"/>
      <c r="M80" s="47"/>
      <c r="N80" s="47"/>
      <c r="O80" s="47"/>
      <c r="P80" s="47"/>
      <c r="Q80" s="157"/>
    </row>
    <row r="81" spans="1:17" ht="21.75" customHeight="1">
      <c r="A81" s="163"/>
      <c r="B81" s="162"/>
      <c r="C81" s="154"/>
      <c r="D81" s="45" t="s">
        <v>96</v>
      </c>
      <c r="E81" s="2">
        <v>381867.554</v>
      </c>
      <c r="F81" s="2">
        <v>352085.42099999997</v>
      </c>
      <c r="G81" s="2">
        <f t="shared" si="8"/>
        <v>-29782.133000000031</v>
      </c>
      <c r="H81" s="2">
        <v>345594.21799999999</v>
      </c>
      <c r="I81" s="46">
        <f t="shared" si="10"/>
        <v>98.156000000000006</v>
      </c>
      <c r="J81" s="47"/>
      <c r="K81" s="47"/>
      <c r="L81" s="47"/>
      <c r="M81" s="47"/>
      <c r="N81" s="47"/>
      <c r="O81" s="47"/>
      <c r="P81" s="47"/>
      <c r="Q81" s="157"/>
    </row>
    <row r="82" spans="1:17" ht="32.25" customHeight="1">
      <c r="A82" s="163"/>
      <c r="B82" s="162"/>
      <c r="C82" s="154"/>
      <c r="D82" s="85" t="s">
        <v>109</v>
      </c>
      <c r="E82" s="86">
        <v>64517.108999999997</v>
      </c>
      <c r="F82" s="86">
        <v>56724.565000000002</v>
      </c>
      <c r="G82" s="86">
        <f t="shared" si="8"/>
        <v>-7792.5439999999944</v>
      </c>
      <c r="H82" s="86">
        <v>54009.574999999997</v>
      </c>
      <c r="I82" s="87">
        <f t="shared" si="10"/>
        <v>95.213999999999999</v>
      </c>
      <c r="J82" s="47"/>
      <c r="K82" s="47"/>
      <c r="L82" s="47"/>
      <c r="M82" s="47"/>
      <c r="N82" s="47"/>
      <c r="O82" s="47"/>
      <c r="P82" s="47"/>
      <c r="Q82" s="158"/>
    </row>
    <row r="83" spans="1:17" ht="13.5" customHeight="1">
      <c r="A83" s="148">
        <v>4</v>
      </c>
      <c r="B83" s="162" t="s">
        <v>13</v>
      </c>
      <c r="C83" s="154" t="s">
        <v>146</v>
      </c>
      <c r="D83" s="84" t="s">
        <v>95</v>
      </c>
      <c r="E83" s="38">
        <f>E87+E91+E95+E99+E103+E107</f>
        <v>11880215.93</v>
      </c>
      <c r="F83" s="38">
        <f>F87+F91+F95+F99+F103+F109</f>
        <v>11341372.717000002</v>
      </c>
      <c r="G83" s="38">
        <f t="shared" si="8"/>
        <v>-538843.21299999766</v>
      </c>
      <c r="H83" s="38">
        <f>H87+H91+H95+H99+H103+H107</f>
        <v>10781738.381999999</v>
      </c>
      <c r="I83" s="18">
        <f t="shared" ref="I83:I120" si="12">ROUND(H83/F83 *100,3)</f>
        <v>95.066000000000003</v>
      </c>
      <c r="J83" s="76">
        <v>35</v>
      </c>
      <c r="K83" s="76">
        <v>26</v>
      </c>
      <c r="L83" s="88">
        <f t="shared" si="9"/>
        <v>74.285714285714292</v>
      </c>
      <c r="M83" s="76">
        <v>57</v>
      </c>
      <c r="N83" s="76">
        <v>54</v>
      </c>
      <c r="O83" s="76">
        <v>115</v>
      </c>
      <c r="P83" s="76">
        <v>113</v>
      </c>
      <c r="Q83" s="156" t="s">
        <v>128</v>
      </c>
    </row>
    <row r="84" spans="1:17" ht="22.5">
      <c r="A84" s="148"/>
      <c r="B84" s="162"/>
      <c r="C84" s="154"/>
      <c r="D84" s="73" t="s">
        <v>97</v>
      </c>
      <c r="E84" s="2">
        <v>5716273.0449999999</v>
      </c>
      <c r="F84" s="2">
        <v>5025014.9910000004</v>
      </c>
      <c r="G84" s="2">
        <f t="shared" si="8"/>
        <v>-691258.05399999954</v>
      </c>
      <c r="H84" s="2">
        <v>4899057.5659999996</v>
      </c>
      <c r="I84" s="17">
        <f t="shared" si="12"/>
        <v>97.492999999999995</v>
      </c>
      <c r="J84" s="77">
        <v>2</v>
      </c>
      <c r="K84" s="47">
        <v>2</v>
      </c>
      <c r="L84" s="47"/>
      <c r="M84" s="47"/>
      <c r="N84" s="47"/>
      <c r="O84" s="47"/>
      <c r="P84" s="47"/>
      <c r="Q84" s="157"/>
    </row>
    <row r="85" spans="1:17" ht="29.25" customHeight="1">
      <c r="A85" s="148"/>
      <c r="B85" s="162"/>
      <c r="C85" s="154"/>
      <c r="D85" s="73" t="s">
        <v>96</v>
      </c>
      <c r="E85" s="49">
        <v>6163942.8849999998</v>
      </c>
      <c r="F85" s="49">
        <v>6316357.7259999998</v>
      </c>
      <c r="G85" s="49">
        <f t="shared" si="8"/>
        <v>152414.84100000001</v>
      </c>
      <c r="H85" s="49">
        <v>5882680.8159999996</v>
      </c>
      <c r="I85" s="89">
        <f t="shared" si="12"/>
        <v>93.134</v>
      </c>
      <c r="J85" s="47"/>
      <c r="K85" s="47"/>
      <c r="L85" s="47"/>
      <c r="M85" s="47"/>
      <c r="N85" s="47"/>
      <c r="O85" s="47"/>
      <c r="P85" s="47"/>
      <c r="Q85" s="157"/>
    </row>
    <row r="86" spans="1:17" ht="22.5" hidden="1" customHeight="1">
      <c r="A86" s="148"/>
      <c r="B86" s="162"/>
      <c r="C86" s="154"/>
      <c r="D86" s="73" t="s">
        <v>107</v>
      </c>
      <c r="E86" s="2">
        <v>0</v>
      </c>
      <c r="F86" s="2">
        <v>0</v>
      </c>
      <c r="G86" s="2">
        <f t="shared" si="8"/>
        <v>0</v>
      </c>
      <c r="H86" s="2">
        <v>0</v>
      </c>
      <c r="I86" s="89" t="s">
        <v>119</v>
      </c>
      <c r="J86" s="53"/>
      <c r="K86" s="47"/>
      <c r="L86" s="47"/>
      <c r="M86" s="47"/>
      <c r="N86" s="47"/>
      <c r="O86" s="47"/>
      <c r="P86" s="47"/>
      <c r="Q86" s="158"/>
    </row>
    <row r="87" spans="1:17" ht="14.25" customHeight="1">
      <c r="A87" s="148"/>
      <c r="B87" s="152" t="s">
        <v>14</v>
      </c>
      <c r="C87" s="149" t="s">
        <v>146</v>
      </c>
      <c r="D87" s="73" t="s">
        <v>95</v>
      </c>
      <c r="E87" s="2">
        <f>E88+E89</f>
        <v>3912427.048</v>
      </c>
      <c r="F87" s="2">
        <f>F88+F89</f>
        <v>3700669.8339999998</v>
      </c>
      <c r="G87" s="2">
        <f t="shared" si="8"/>
        <v>-211757.21400000015</v>
      </c>
      <c r="H87" s="2">
        <f>H88+H89</f>
        <v>3567599.6069999998</v>
      </c>
      <c r="I87" s="17">
        <f t="shared" si="12"/>
        <v>96.403999999999996</v>
      </c>
      <c r="J87" s="47">
        <v>3</v>
      </c>
      <c r="K87" s="47">
        <v>3</v>
      </c>
      <c r="L87" s="79">
        <f t="shared" si="9"/>
        <v>100</v>
      </c>
      <c r="M87" s="47">
        <v>25</v>
      </c>
      <c r="N87" s="47">
        <v>24</v>
      </c>
      <c r="O87" s="47">
        <v>41</v>
      </c>
      <c r="P87" s="47">
        <v>41</v>
      </c>
      <c r="Q87" s="90"/>
    </row>
    <row r="88" spans="1:17" ht="22.5">
      <c r="A88" s="148"/>
      <c r="B88" s="152"/>
      <c r="C88" s="150"/>
      <c r="D88" s="73" t="s">
        <v>97</v>
      </c>
      <c r="E88" s="2">
        <v>1623068.1</v>
      </c>
      <c r="F88" s="2">
        <v>1395739.3940000001</v>
      </c>
      <c r="G88" s="2">
        <f t="shared" si="8"/>
        <v>-227328.70600000001</v>
      </c>
      <c r="H88" s="2">
        <v>1339776.534</v>
      </c>
      <c r="I88" s="17">
        <f t="shared" si="12"/>
        <v>95.99</v>
      </c>
      <c r="J88" s="47"/>
      <c r="K88" s="47"/>
      <c r="L88" s="47"/>
      <c r="M88" s="47"/>
      <c r="N88" s="47"/>
      <c r="O88" s="47"/>
      <c r="P88" s="47"/>
      <c r="Q88" s="91"/>
    </row>
    <row r="89" spans="1:17" ht="30" customHeight="1">
      <c r="A89" s="148"/>
      <c r="B89" s="152"/>
      <c r="C89" s="150"/>
      <c r="D89" s="45" t="s">
        <v>96</v>
      </c>
      <c r="E89" s="2">
        <v>2289358.9479999999</v>
      </c>
      <c r="F89" s="2">
        <v>2304930.44</v>
      </c>
      <c r="G89" s="2">
        <f t="shared" si="8"/>
        <v>15571.492000000086</v>
      </c>
      <c r="H89" s="2">
        <v>2227823.0729999999</v>
      </c>
      <c r="I89" s="54">
        <f t="shared" si="12"/>
        <v>96.655000000000001</v>
      </c>
      <c r="J89" s="47"/>
      <c r="K89" s="47"/>
      <c r="L89" s="47"/>
      <c r="M89" s="47"/>
      <c r="N89" s="47"/>
      <c r="O89" s="47"/>
      <c r="P89" s="47"/>
      <c r="Q89" s="48"/>
    </row>
    <row r="90" spans="1:17" ht="22.5" hidden="1" customHeight="1">
      <c r="A90" s="148"/>
      <c r="B90" s="152"/>
      <c r="C90" s="151"/>
      <c r="D90" s="73" t="s">
        <v>107</v>
      </c>
      <c r="E90" s="2">
        <v>0</v>
      </c>
      <c r="F90" s="2">
        <v>0</v>
      </c>
      <c r="G90" s="2">
        <f t="shared" si="8"/>
        <v>0</v>
      </c>
      <c r="H90" s="2">
        <v>0</v>
      </c>
      <c r="I90" s="54" t="s">
        <v>119</v>
      </c>
      <c r="J90" s="47"/>
      <c r="K90" s="47"/>
      <c r="L90" s="47"/>
      <c r="M90" s="47"/>
      <c r="N90" s="47"/>
      <c r="O90" s="47"/>
      <c r="P90" s="47"/>
      <c r="Q90" s="48"/>
    </row>
    <row r="91" spans="1:17" ht="12" customHeight="1">
      <c r="A91" s="148"/>
      <c r="B91" s="152" t="s">
        <v>15</v>
      </c>
      <c r="C91" s="149" t="s">
        <v>146</v>
      </c>
      <c r="D91" s="73" t="s">
        <v>95</v>
      </c>
      <c r="E91" s="2">
        <f>E92+E93</f>
        <v>1738383.8259999999</v>
      </c>
      <c r="F91" s="2">
        <f>F92+F93</f>
        <v>1885462.3640000001</v>
      </c>
      <c r="G91" s="2">
        <f t="shared" si="8"/>
        <v>147078.53800000018</v>
      </c>
      <c r="H91" s="2">
        <f>H92+H93</f>
        <v>1880061.7050000001</v>
      </c>
      <c r="I91" s="54">
        <f t="shared" si="12"/>
        <v>99.713999999999999</v>
      </c>
      <c r="J91" s="47">
        <v>6</v>
      </c>
      <c r="K91" s="47">
        <v>6</v>
      </c>
      <c r="L91" s="47">
        <f t="shared" si="9"/>
        <v>100</v>
      </c>
      <c r="M91" s="47">
        <v>6</v>
      </c>
      <c r="N91" s="47">
        <v>6</v>
      </c>
      <c r="O91" s="47">
        <v>9</v>
      </c>
      <c r="P91" s="47">
        <v>9</v>
      </c>
      <c r="Q91" s="48" t="s">
        <v>90</v>
      </c>
    </row>
    <row r="92" spans="1:17" ht="25.5" customHeight="1">
      <c r="A92" s="148"/>
      <c r="B92" s="152"/>
      <c r="C92" s="150"/>
      <c r="D92" s="73" t="s">
        <v>97</v>
      </c>
      <c r="E92" s="2">
        <v>120271.58500000001</v>
      </c>
      <c r="F92" s="2">
        <v>124652.13800000001</v>
      </c>
      <c r="G92" s="2">
        <f t="shared" si="8"/>
        <v>4380.5529999999999</v>
      </c>
      <c r="H92" s="2">
        <v>119340.837</v>
      </c>
      <c r="I92" s="54" t="s">
        <v>119</v>
      </c>
      <c r="J92" s="47"/>
      <c r="K92" s="47"/>
      <c r="L92" s="47"/>
      <c r="M92" s="47"/>
      <c r="N92" s="47"/>
      <c r="O92" s="47"/>
      <c r="P92" s="47"/>
      <c r="Q92" s="48"/>
    </row>
    <row r="93" spans="1:17" ht="29.25" customHeight="1">
      <c r="A93" s="148"/>
      <c r="B93" s="152"/>
      <c r="C93" s="150"/>
      <c r="D93" s="45" t="s">
        <v>96</v>
      </c>
      <c r="E93" s="2">
        <v>1618112.2409999999</v>
      </c>
      <c r="F93" s="2">
        <v>1760810.226</v>
      </c>
      <c r="G93" s="2">
        <f t="shared" si="8"/>
        <v>142697.9850000001</v>
      </c>
      <c r="H93" s="2">
        <v>1760720.868</v>
      </c>
      <c r="I93" s="54">
        <f t="shared" si="12"/>
        <v>99.995000000000005</v>
      </c>
      <c r="J93" s="47"/>
      <c r="K93" s="47"/>
      <c r="L93" s="47"/>
      <c r="M93" s="47"/>
      <c r="N93" s="47"/>
      <c r="O93" s="47"/>
      <c r="P93" s="47"/>
      <c r="Q93" s="48"/>
    </row>
    <row r="94" spans="1:17" ht="4.5" hidden="1" customHeight="1">
      <c r="A94" s="148"/>
      <c r="B94" s="152"/>
      <c r="C94" s="151"/>
      <c r="D94" s="73" t="s">
        <v>107</v>
      </c>
      <c r="E94" s="2">
        <v>0</v>
      </c>
      <c r="F94" s="2">
        <v>0</v>
      </c>
      <c r="G94" s="2">
        <f t="shared" si="8"/>
        <v>0</v>
      </c>
      <c r="H94" s="2"/>
      <c r="I94" s="54" t="s">
        <v>119</v>
      </c>
      <c r="J94" s="47"/>
      <c r="K94" s="47"/>
      <c r="L94" s="47"/>
      <c r="M94" s="47"/>
      <c r="N94" s="47"/>
      <c r="O94" s="47"/>
      <c r="P94" s="47"/>
      <c r="Q94" s="48"/>
    </row>
    <row r="95" spans="1:17" ht="15" customHeight="1">
      <c r="A95" s="148"/>
      <c r="B95" s="152" t="s">
        <v>16</v>
      </c>
      <c r="C95" s="173" t="s">
        <v>146</v>
      </c>
      <c r="D95" s="73" t="s">
        <v>95</v>
      </c>
      <c r="E95" s="2">
        <f>E96+E97</f>
        <v>6110258.9949999992</v>
      </c>
      <c r="F95" s="2">
        <f>F96+F97</f>
        <v>5630754.4619999994</v>
      </c>
      <c r="G95" s="2">
        <f t="shared" si="8"/>
        <v>-479504.53299999982</v>
      </c>
      <c r="H95" s="2">
        <f>H96+H97</f>
        <v>5219674.733</v>
      </c>
      <c r="I95" s="54">
        <f t="shared" si="12"/>
        <v>92.698999999999998</v>
      </c>
      <c r="J95" s="47">
        <v>15</v>
      </c>
      <c r="K95" s="47">
        <v>8</v>
      </c>
      <c r="L95" s="17">
        <f t="shared" ref="L95:L159" si="13">K95*100/J95</f>
        <v>53.333333333333336</v>
      </c>
      <c r="M95" s="47">
        <v>16</v>
      </c>
      <c r="N95" s="47">
        <v>14</v>
      </c>
      <c r="O95" s="47">
        <v>51</v>
      </c>
      <c r="P95" s="47">
        <v>50</v>
      </c>
      <c r="Q95" s="48" t="s">
        <v>90</v>
      </c>
    </row>
    <row r="96" spans="1:17" ht="22.5" customHeight="1">
      <c r="A96" s="148"/>
      <c r="B96" s="152"/>
      <c r="C96" s="174"/>
      <c r="D96" s="73" t="s">
        <v>97</v>
      </c>
      <c r="E96" s="2">
        <v>3972933.36</v>
      </c>
      <c r="F96" s="2">
        <v>3504623.4589999998</v>
      </c>
      <c r="G96" s="2">
        <f t="shared" si="8"/>
        <v>-468309.90100000007</v>
      </c>
      <c r="H96" s="2">
        <v>3439940.1949999998</v>
      </c>
      <c r="I96" s="54">
        <f t="shared" si="12"/>
        <v>98.153999999999996</v>
      </c>
      <c r="J96" s="47"/>
      <c r="K96" s="47"/>
      <c r="L96" s="47"/>
      <c r="M96" s="47"/>
      <c r="N96" s="47"/>
      <c r="O96" s="47"/>
      <c r="P96" s="47"/>
      <c r="Q96" s="48"/>
    </row>
    <row r="97" spans="1:17" ht="30.75" customHeight="1">
      <c r="A97" s="148"/>
      <c r="B97" s="152"/>
      <c r="C97" s="174"/>
      <c r="D97" s="45" t="s">
        <v>96</v>
      </c>
      <c r="E97" s="2">
        <v>2137325.6349999998</v>
      </c>
      <c r="F97" s="2">
        <v>2126131.003</v>
      </c>
      <c r="G97" s="2">
        <f t="shared" si="8"/>
        <v>-11194.63199999975</v>
      </c>
      <c r="H97" s="2">
        <v>1779734.5379999999</v>
      </c>
      <c r="I97" s="54">
        <f t="shared" si="12"/>
        <v>83.707999999999998</v>
      </c>
      <c r="J97" s="47"/>
      <c r="K97" s="47"/>
      <c r="L97" s="47"/>
      <c r="M97" s="47"/>
      <c r="N97" s="47"/>
      <c r="O97" s="47"/>
      <c r="P97" s="47"/>
      <c r="Q97" s="48"/>
    </row>
    <row r="98" spans="1:17" ht="27" hidden="1" customHeight="1">
      <c r="A98" s="148"/>
      <c r="B98" s="152"/>
      <c r="C98" s="175"/>
      <c r="D98" s="73" t="s">
        <v>107</v>
      </c>
      <c r="E98" s="2">
        <v>0</v>
      </c>
      <c r="F98" s="2">
        <v>0</v>
      </c>
      <c r="G98" s="2">
        <f t="shared" si="8"/>
        <v>0</v>
      </c>
      <c r="H98" s="2">
        <v>0</v>
      </c>
      <c r="I98" s="54" t="s">
        <v>119</v>
      </c>
      <c r="J98" s="47"/>
      <c r="K98" s="47"/>
      <c r="L98" s="47"/>
      <c r="M98" s="47"/>
      <c r="N98" s="47"/>
      <c r="O98" s="47"/>
      <c r="P98" s="47"/>
      <c r="Q98" s="48"/>
    </row>
    <row r="99" spans="1:17" ht="13.5" customHeight="1">
      <c r="A99" s="148"/>
      <c r="B99" s="152" t="s">
        <v>17</v>
      </c>
      <c r="C99" s="149" t="s">
        <v>146</v>
      </c>
      <c r="D99" s="73" t="s">
        <v>95</v>
      </c>
      <c r="E99" s="2">
        <f>E100+E101</f>
        <v>40983.243000000002</v>
      </c>
      <c r="F99" s="2">
        <f>F100+F101</f>
        <v>40983.243000000002</v>
      </c>
      <c r="G99" s="2">
        <f t="shared" si="8"/>
        <v>0</v>
      </c>
      <c r="H99" s="2">
        <f>H100+H101</f>
        <v>33833.987000000001</v>
      </c>
      <c r="I99" s="54">
        <f t="shared" si="12"/>
        <v>82.555999999999997</v>
      </c>
      <c r="J99" s="47">
        <v>4</v>
      </c>
      <c r="K99" s="47">
        <v>4</v>
      </c>
      <c r="L99" s="47">
        <f t="shared" si="13"/>
        <v>100</v>
      </c>
      <c r="M99" s="47">
        <v>3</v>
      </c>
      <c r="N99" s="47">
        <v>3</v>
      </c>
      <c r="O99" s="47">
        <v>4</v>
      </c>
      <c r="P99" s="47">
        <v>4</v>
      </c>
      <c r="Q99" s="48" t="s">
        <v>90</v>
      </c>
    </row>
    <row r="100" spans="1:17" ht="22.5">
      <c r="A100" s="148"/>
      <c r="B100" s="152"/>
      <c r="C100" s="150"/>
      <c r="D100" s="73" t="s">
        <v>97</v>
      </c>
      <c r="E100" s="2">
        <v>0</v>
      </c>
      <c r="F100" s="2">
        <v>0</v>
      </c>
      <c r="G100" s="2">
        <f t="shared" si="8"/>
        <v>0</v>
      </c>
      <c r="H100" s="2">
        <v>0</v>
      </c>
      <c r="I100" s="54" t="s">
        <v>119</v>
      </c>
      <c r="J100" s="47"/>
      <c r="K100" s="47"/>
      <c r="L100" s="47"/>
      <c r="M100" s="47"/>
      <c r="N100" s="47"/>
      <c r="O100" s="47"/>
      <c r="P100" s="47"/>
      <c r="Q100" s="48"/>
    </row>
    <row r="101" spans="1:17" ht="20.25" customHeight="1">
      <c r="A101" s="148"/>
      <c r="B101" s="152"/>
      <c r="C101" s="150"/>
      <c r="D101" s="45" t="s">
        <v>96</v>
      </c>
      <c r="E101" s="2">
        <v>40983.243000000002</v>
      </c>
      <c r="F101" s="2">
        <v>40983.243000000002</v>
      </c>
      <c r="G101" s="2">
        <f t="shared" si="8"/>
        <v>0</v>
      </c>
      <c r="H101" s="2">
        <v>33833.987000000001</v>
      </c>
      <c r="I101" s="54">
        <f t="shared" si="12"/>
        <v>82.555999999999997</v>
      </c>
      <c r="J101" s="47"/>
      <c r="K101" s="47"/>
      <c r="L101" s="47"/>
      <c r="M101" s="47"/>
      <c r="N101" s="47"/>
      <c r="O101" s="47"/>
      <c r="P101" s="47"/>
      <c r="Q101" s="48"/>
    </row>
    <row r="102" spans="1:17" ht="24.75" hidden="1" customHeight="1">
      <c r="A102" s="148"/>
      <c r="B102" s="152"/>
      <c r="C102" s="151"/>
      <c r="D102" s="45" t="s">
        <v>107</v>
      </c>
      <c r="E102" s="2">
        <v>0</v>
      </c>
      <c r="F102" s="2">
        <v>0</v>
      </c>
      <c r="G102" s="2">
        <f t="shared" si="8"/>
        <v>0</v>
      </c>
      <c r="H102" s="2">
        <v>0</v>
      </c>
      <c r="I102" s="54" t="s">
        <v>119</v>
      </c>
      <c r="J102" s="47"/>
      <c r="K102" s="47"/>
      <c r="L102" s="47"/>
      <c r="M102" s="47"/>
      <c r="N102" s="47"/>
      <c r="O102" s="47"/>
      <c r="P102" s="47"/>
      <c r="Q102" s="48"/>
    </row>
    <row r="103" spans="1:17" ht="12.75" customHeight="1">
      <c r="A103" s="148"/>
      <c r="B103" s="152" t="s">
        <v>18</v>
      </c>
      <c r="C103" s="149" t="s">
        <v>146</v>
      </c>
      <c r="D103" s="73" t="s">
        <v>95</v>
      </c>
      <c r="E103" s="2">
        <f>E104+E105</f>
        <v>12081.513999999999</v>
      </c>
      <c r="F103" s="2">
        <f>F104+F105</f>
        <v>12081.513999999999</v>
      </c>
      <c r="G103" s="2">
        <f t="shared" si="8"/>
        <v>0</v>
      </c>
      <c r="H103" s="2">
        <f>H104+H105</f>
        <v>11563.723</v>
      </c>
      <c r="I103" s="54">
        <f t="shared" si="12"/>
        <v>95.713999999999999</v>
      </c>
      <c r="J103" s="47">
        <v>3</v>
      </c>
      <c r="K103" s="47">
        <v>3</v>
      </c>
      <c r="L103" s="47">
        <f t="shared" si="13"/>
        <v>100</v>
      </c>
      <c r="M103" s="47">
        <v>5</v>
      </c>
      <c r="N103" s="47">
        <v>5</v>
      </c>
      <c r="O103" s="47">
        <v>6</v>
      </c>
      <c r="P103" s="47">
        <v>6</v>
      </c>
      <c r="Q103" s="48" t="s">
        <v>90</v>
      </c>
    </row>
    <row r="104" spans="1:17" ht="20.25" customHeight="1">
      <c r="A104" s="148"/>
      <c r="B104" s="152"/>
      <c r="C104" s="150"/>
      <c r="D104" s="73" t="s">
        <v>97</v>
      </c>
      <c r="E104" s="2">
        <v>0</v>
      </c>
      <c r="F104" s="2">
        <v>0</v>
      </c>
      <c r="G104" s="2">
        <f t="shared" si="8"/>
        <v>0</v>
      </c>
      <c r="H104" s="2">
        <f t="shared" si="8"/>
        <v>0</v>
      </c>
      <c r="I104" s="54" t="s">
        <v>119</v>
      </c>
      <c r="J104" s="47"/>
      <c r="K104" s="47"/>
      <c r="L104" s="47"/>
      <c r="M104" s="47"/>
      <c r="N104" s="47"/>
      <c r="O104" s="47"/>
      <c r="P104" s="47"/>
      <c r="Q104" s="50"/>
    </row>
    <row r="105" spans="1:17" ht="16.5" customHeight="1">
      <c r="A105" s="148"/>
      <c r="B105" s="152"/>
      <c r="C105" s="150"/>
      <c r="D105" s="45" t="s">
        <v>96</v>
      </c>
      <c r="E105" s="2">
        <v>12081.513999999999</v>
      </c>
      <c r="F105" s="2">
        <v>12081.513999999999</v>
      </c>
      <c r="G105" s="2">
        <f t="shared" si="8"/>
        <v>0</v>
      </c>
      <c r="H105" s="2">
        <v>11563.723</v>
      </c>
      <c r="I105" s="54">
        <f t="shared" si="12"/>
        <v>95.713999999999999</v>
      </c>
      <c r="J105" s="47"/>
      <c r="K105" s="47"/>
      <c r="L105" s="47"/>
      <c r="M105" s="47"/>
      <c r="N105" s="47"/>
      <c r="O105" s="47"/>
      <c r="P105" s="47"/>
      <c r="Q105" s="50"/>
    </row>
    <row r="106" spans="1:17" ht="22.5" hidden="1" customHeight="1">
      <c r="A106" s="148"/>
      <c r="B106" s="152"/>
      <c r="C106" s="151"/>
      <c r="D106" s="45" t="s">
        <v>107</v>
      </c>
      <c r="E106" s="2">
        <v>0</v>
      </c>
      <c r="F106" s="2">
        <v>0</v>
      </c>
      <c r="G106" s="2">
        <f t="shared" si="8"/>
        <v>0</v>
      </c>
      <c r="H106" s="2">
        <v>0</v>
      </c>
      <c r="I106" s="54" t="s">
        <v>119</v>
      </c>
      <c r="J106" s="47"/>
      <c r="K106" s="47"/>
      <c r="L106" s="47"/>
      <c r="M106" s="47"/>
      <c r="N106" s="47"/>
      <c r="O106" s="47"/>
      <c r="P106" s="47"/>
      <c r="Q106" s="50"/>
    </row>
    <row r="107" spans="1:17" ht="12.75" customHeight="1">
      <c r="A107" s="148"/>
      <c r="B107" s="152" t="s">
        <v>19</v>
      </c>
      <c r="C107" s="149" t="s">
        <v>146</v>
      </c>
      <c r="D107" s="73" t="s">
        <v>95</v>
      </c>
      <c r="E107" s="2">
        <f>E108+E109</f>
        <v>66081.304000000004</v>
      </c>
      <c r="F107" s="2">
        <f>F108+F109</f>
        <v>71421.3</v>
      </c>
      <c r="G107" s="2">
        <f t="shared" si="8"/>
        <v>5339.9959999999992</v>
      </c>
      <c r="H107" s="2">
        <f>H108+H109</f>
        <v>69004.626999999993</v>
      </c>
      <c r="I107" s="54">
        <f t="shared" si="12"/>
        <v>96.616</v>
      </c>
      <c r="J107" s="47">
        <v>2</v>
      </c>
      <c r="K107" s="47">
        <v>0</v>
      </c>
      <c r="L107" s="47">
        <f t="shared" si="13"/>
        <v>0</v>
      </c>
      <c r="M107" s="47">
        <v>2</v>
      </c>
      <c r="N107" s="47">
        <v>2</v>
      </c>
      <c r="O107" s="47">
        <v>4</v>
      </c>
      <c r="P107" s="47">
        <v>3</v>
      </c>
      <c r="Q107" s="50" t="s">
        <v>90</v>
      </c>
    </row>
    <row r="108" spans="1:17" ht="22.5" customHeight="1">
      <c r="A108" s="148"/>
      <c r="B108" s="152"/>
      <c r="C108" s="150"/>
      <c r="D108" s="73" t="s">
        <v>97</v>
      </c>
      <c r="E108" s="2">
        <v>0</v>
      </c>
      <c r="F108" s="2">
        <v>0</v>
      </c>
      <c r="G108" s="2">
        <f t="shared" si="8"/>
        <v>0</v>
      </c>
      <c r="H108" s="2">
        <v>0</v>
      </c>
      <c r="I108" s="54" t="s">
        <v>119</v>
      </c>
      <c r="J108" s="47"/>
      <c r="K108" s="47"/>
      <c r="L108" s="47"/>
      <c r="M108" s="47"/>
      <c r="N108" s="47"/>
      <c r="O108" s="47"/>
      <c r="P108" s="47"/>
      <c r="Q108" s="50"/>
    </row>
    <row r="109" spans="1:17" ht="17.25" customHeight="1">
      <c r="A109" s="148"/>
      <c r="B109" s="152"/>
      <c r="C109" s="150"/>
      <c r="D109" s="73" t="s">
        <v>96</v>
      </c>
      <c r="E109" s="49">
        <v>66081.304000000004</v>
      </c>
      <c r="F109" s="49">
        <v>71421.3</v>
      </c>
      <c r="G109" s="49">
        <f t="shared" si="8"/>
        <v>5339.9959999999992</v>
      </c>
      <c r="H109" s="49">
        <v>69004.626999999993</v>
      </c>
      <c r="I109" s="92">
        <f t="shared" si="12"/>
        <v>96.616</v>
      </c>
      <c r="J109" s="47"/>
      <c r="K109" s="47"/>
      <c r="L109" s="47"/>
      <c r="M109" s="47"/>
      <c r="N109" s="47"/>
      <c r="O109" s="47"/>
      <c r="P109" s="47"/>
      <c r="Q109" s="50"/>
    </row>
    <row r="110" spans="1:17" ht="3" hidden="1" customHeight="1">
      <c r="A110" s="148"/>
      <c r="B110" s="152"/>
      <c r="C110" s="151"/>
      <c r="D110" s="45" t="s">
        <v>107</v>
      </c>
      <c r="E110" s="2">
        <v>0</v>
      </c>
      <c r="F110" s="2">
        <v>0</v>
      </c>
      <c r="G110" s="2">
        <f t="shared" si="8"/>
        <v>0</v>
      </c>
      <c r="H110" s="2">
        <v>0</v>
      </c>
      <c r="I110" s="54" t="s">
        <v>119</v>
      </c>
      <c r="J110" s="47"/>
      <c r="K110" s="47"/>
      <c r="L110" s="47"/>
      <c r="M110" s="47"/>
      <c r="N110" s="47"/>
      <c r="O110" s="47"/>
      <c r="P110" s="47"/>
      <c r="Q110" s="48"/>
    </row>
    <row r="111" spans="1:17" s="93" customFormat="1" ht="18.75" customHeight="1">
      <c r="A111" s="163">
        <v>5</v>
      </c>
      <c r="B111" s="162" t="s">
        <v>114</v>
      </c>
      <c r="C111" s="154" t="s">
        <v>146</v>
      </c>
      <c r="D111" s="84" t="s">
        <v>95</v>
      </c>
      <c r="E111" s="38">
        <f t="shared" ref="E111:F113" si="14">E114+E117+E120+E123</f>
        <v>28230.769999999997</v>
      </c>
      <c r="F111" s="38">
        <f t="shared" si="14"/>
        <v>28230.769999999997</v>
      </c>
      <c r="G111" s="38">
        <f t="shared" ref="G111" si="15">G112+G113</f>
        <v>0</v>
      </c>
      <c r="H111" s="38">
        <f>H114+H117+H120+H123</f>
        <v>27325.989000000001</v>
      </c>
      <c r="I111" s="54">
        <f t="shared" si="12"/>
        <v>96.795000000000002</v>
      </c>
      <c r="J111" s="76">
        <v>25</v>
      </c>
      <c r="K111" s="76">
        <v>25</v>
      </c>
      <c r="L111" s="88">
        <f t="shared" si="13"/>
        <v>100</v>
      </c>
      <c r="M111" s="76">
        <v>30</v>
      </c>
      <c r="N111" s="76">
        <v>30</v>
      </c>
      <c r="O111" s="76">
        <v>30</v>
      </c>
      <c r="P111" s="76">
        <v>30</v>
      </c>
      <c r="Q111" s="156" t="s">
        <v>128</v>
      </c>
    </row>
    <row r="112" spans="1:17" s="93" customFormat="1" ht="26.25" customHeight="1">
      <c r="A112" s="163"/>
      <c r="B112" s="162"/>
      <c r="C112" s="154"/>
      <c r="D112" s="73" t="s">
        <v>97</v>
      </c>
      <c r="E112" s="49">
        <f t="shared" si="14"/>
        <v>14145</v>
      </c>
      <c r="F112" s="49">
        <f t="shared" si="14"/>
        <v>14145</v>
      </c>
      <c r="G112" s="2">
        <f t="shared" ref="G112:G180" si="16">F112-E112</f>
        <v>0</v>
      </c>
      <c r="H112" s="49">
        <f>H115+H118+H121+H124</f>
        <v>13695.234</v>
      </c>
      <c r="I112" s="92">
        <f t="shared" si="12"/>
        <v>96.82</v>
      </c>
      <c r="J112" s="77">
        <v>4</v>
      </c>
      <c r="K112" s="47">
        <v>4</v>
      </c>
      <c r="L112" s="47"/>
      <c r="M112" s="47"/>
      <c r="N112" s="47"/>
      <c r="O112" s="47"/>
      <c r="P112" s="47"/>
      <c r="Q112" s="157"/>
    </row>
    <row r="113" spans="1:17" s="93" customFormat="1" ht="29.25" customHeight="1">
      <c r="A113" s="163"/>
      <c r="B113" s="162"/>
      <c r="C113" s="154"/>
      <c r="D113" s="73" t="s">
        <v>96</v>
      </c>
      <c r="E113" s="49">
        <f t="shared" si="14"/>
        <v>14085.77</v>
      </c>
      <c r="F113" s="49">
        <f t="shared" si="14"/>
        <v>14085.77</v>
      </c>
      <c r="G113" s="49">
        <f t="shared" si="16"/>
        <v>0</v>
      </c>
      <c r="H113" s="49">
        <f>H116+H119+H122+H125</f>
        <v>13630.755000000001</v>
      </c>
      <c r="I113" s="92">
        <f t="shared" si="12"/>
        <v>96.77</v>
      </c>
      <c r="J113" s="53"/>
      <c r="K113" s="53"/>
      <c r="L113" s="47"/>
      <c r="M113" s="47"/>
      <c r="N113" s="47"/>
      <c r="O113" s="47"/>
      <c r="P113" s="47"/>
      <c r="Q113" s="158"/>
    </row>
    <row r="114" spans="1:17" s="55" customFormat="1" ht="12" customHeight="1">
      <c r="A114" s="163"/>
      <c r="B114" s="152" t="s">
        <v>120</v>
      </c>
      <c r="C114" s="155" t="s">
        <v>146</v>
      </c>
      <c r="D114" s="73" t="s">
        <v>95</v>
      </c>
      <c r="E114" s="2">
        <f t="shared" ref="E114:F114" si="17">E115+E116</f>
        <v>20</v>
      </c>
      <c r="F114" s="2">
        <f t="shared" si="17"/>
        <v>20</v>
      </c>
      <c r="G114" s="2">
        <f t="shared" si="16"/>
        <v>0</v>
      </c>
      <c r="H114" s="2">
        <f>H115+H116</f>
        <v>20</v>
      </c>
      <c r="I114" s="54">
        <f t="shared" si="12"/>
        <v>100</v>
      </c>
      <c r="J114" s="47">
        <v>2</v>
      </c>
      <c r="K114" s="47">
        <v>2</v>
      </c>
      <c r="L114" s="47">
        <f t="shared" si="13"/>
        <v>100</v>
      </c>
      <c r="M114" s="47">
        <v>1</v>
      </c>
      <c r="N114" s="47">
        <v>1</v>
      </c>
      <c r="O114" s="47">
        <v>1</v>
      </c>
      <c r="P114" s="47">
        <v>1</v>
      </c>
      <c r="Q114" s="48" t="s">
        <v>90</v>
      </c>
    </row>
    <row r="115" spans="1:17" s="55" customFormat="1" ht="34.5" customHeight="1">
      <c r="A115" s="163"/>
      <c r="B115" s="152"/>
      <c r="C115" s="155"/>
      <c r="D115" s="45" t="s">
        <v>97</v>
      </c>
      <c r="E115" s="2">
        <v>0</v>
      </c>
      <c r="F115" s="2">
        <v>0</v>
      </c>
      <c r="G115" s="2">
        <f t="shared" si="16"/>
        <v>0</v>
      </c>
      <c r="H115" s="2">
        <v>0</v>
      </c>
      <c r="I115" s="54" t="s">
        <v>119</v>
      </c>
      <c r="J115" s="53"/>
      <c r="K115" s="53"/>
      <c r="L115" s="47"/>
      <c r="M115" s="47"/>
      <c r="N115" s="47"/>
      <c r="O115" s="47"/>
      <c r="P115" s="47"/>
      <c r="Q115" s="48"/>
    </row>
    <row r="116" spans="1:17" s="55" customFormat="1" ht="33.75" customHeight="1">
      <c r="A116" s="163"/>
      <c r="B116" s="152"/>
      <c r="C116" s="155"/>
      <c r="D116" s="73" t="s">
        <v>96</v>
      </c>
      <c r="E116" s="49">
        <v>20</v>
      </c>
      <c r="F116" s="49">
        <v>20</v>
      </c>
      <c r="G116" s="49">
        <f t="shared" si="16"/>
        <v>0</v>
      </c>
      <c r="H116" s="49">
        <v>20</v>
      </c>
      <c r="I116" s="92">
        <f t="shared" si="12"/>
        <v>100</v>
      </c>
      <c r="J116" s="53"/>
      <c r="K116" s="53"/>
      <c r="L116" s="47"/>
      <c r="M116" s="47"/>
      <c r="N116" s="47"/>
      <c r="O116" s="47"/>
      <c r="P116" s="47"/>
      <c r="Q116" s="48"/>
    </row>
    <row r="117" spans="1:17" s="55" customFormat="1" ht="17.25" customHeight="1">
      <c r="A117" s="163"/>
      <c r="B117" s="152" t="s">
        <v>121</v>
      </c>
      <c r="C117" s="155" t="s">
        <v>146</v>
      </c>
      <c r="D117" s="73" t="s">
        <v>95</v>
      </c>
      <c r="E117" s="2">
        <f>E118+E119</f>
        <v>5911.8950000000004</v>
      </c>
      <c r="F117" s="2">
        <f>F118+F119</f>
        <v>5911.8950000000004</v>
      </c>
      <c r="G117" s="2">
        <f t="shared" si="16"/>
        <v>0</v>
      </c>
      <c r="H117" s="2">
        <f>H118+H119</f>
        <v>5911.8940000000002</v>
      </c>
      <c r="I117" s="54">
        <f t="shared" si="12"/>
        <v>100</v>
      </c>
      <c r="J117" s="47">
        <v>8</v>
      </c>
      <c r="K117" s="47">
        <v>8</v>
      </c>
      <c r="L117" s="47">
        <f t="shared" si="13"/>
        <v>100</v>
      </c>
      <c r="M117" s="47">
        <v>4</v>
      </c>
      <c r="N117" s="47">
        <v>4</v>
      </c>
      <c r="O117" s="47">
        <v>4</v>
      </c>
      <c r="P117" s="47">
        <v>4</v>
      </c>
      <c r="Q117" s="48" t="s">
        <v>90</v>
      </c>
    </row>
    <row r="118" spans="1:17" s="55" customFormat="1" ht="23.25" customHeight="1">
      <c r="A118" s="163"/>
      <c r="B118" s="152"/>
      <c r="C118" s="155"/>
      <c r="D118" s="73" t="s">
        <v>97</v>
      </c>
      <c r="E118" s="2">
        <v>0</v>
      </c>
      <c r="F118" s="2">
        <v>0</v>
      </c>
      <c r="G118" s="2">
        <f t="shared" si="16"/>
        <v>0</v>
      </c>
      <c r="H118" s="2">
        <v>0</v>
      </c>
      <c r="I118" s="54" t="s">
        <v>119</v>
      </c>
      <c r="J118" s="47"/>
      <c r="K118" s="47"/>
      <c r="L118" s="47"/>
      <c r="M118" s="47"/>
      <c r="N118" s="47"/>
      <c r="O118" s="47"/>
      <c r="P118" s="47"/>
      <c r="Q118" s="48"/>
    </row>
    <row r="119" spans="1:17" s="55" customFormat="1" ht="34.5" customHeight="1">
      <c r="A119" s="163"/>
      <c r="B119" s="152"/>
      <c r="C119" s="155"/>
      <c r="D119" s="73" t="s">
        <v>96</v>
      </c>
      <c r="E119" s="49">
        <v>5911.8950000000004</v>
      </c>
      <c r="F119" s="49">
        <v>5911.8950000000004</v>
      </c>
      <c r="G119" s="49">
        <f t="shared" si="16"/>
        <v>0</v>
      </c>
      <c r="H119" s="49">
        <v>5911.8940000000002</v>
      </c>
      <c r="I119" s="92">
        <f t="shared" si="12"/>
        <v>100</v>
      </c>
      <c r="J119" s="53"/>
      <c r="K119" s="47"/>
      <c r="L119" s="47"/>
      <c r="M119" s="47"/>
      <c r="N119" s="47"/>
      <c r="O119" s="47"/>
      <c r="P119" s="47"/>
      <c r="Q119" s="48"/>
    </row>
    <row r="120" spans="1:17" s="55" customFormat="1" ht="17.25" customHeight="1">
      <c r="A120" s="163"/>
      <c r="B120" s="152" t="s">
        <v>170</v>
      </c>
      <c r="C120" s="155" t="s">
        <v>146</v>
      </c>
      <c r="D120" s="73" t="s">
        <v>95</v>
      </c>
      <c r="E120" s="2">
        <f t="shared" ref="E120:F120" si="18">E121+E122</f>
        <v>16342.4</v>
      </c>
      <c r="F120" s="2">
        <f t="shared" si="18"/>
        <v>16342.4</v>
      </c>
      <c r="G120" s="2">
        <f t="shared" si="16"/>
        <v>0</v>
      </c>
      <c r="H120" s="2">
        <f>H121+H122</f>
        <v>15825.128000000001</v>
      </c>
      <c r="I120" s="54">
        <f t="shared" si="12"/>
        <v>96.834999999999994</v>
      </c>
      <c r="J120" s="47">
        <v>9</v>
      </c>
      <c r="K120" s="47">
        <v>9</v>
      </c>
      <c r="L120" s="47">
        <f t="shared" si="13"/>
        <v>100</v>
      </c>
      <c r="M120" s="47">
        <v>18</v>
      </c>
      <c r="N120" s="47">
        <v>18</v>
      </c>
      <c r="O120" s="47">
        <v>18</v>
      </c>
      <c r="P120" s="47">
        <v>18</v>
      </c>
      <c r="Q120" s="48" t="s">
        <v>90</v>
      </c>
    </row>
    <row r="121" spans="1:17" s="55" customFormat="1" ht="22.5">
      <c r="A121" s="163"/>
      <c r="B121" s="152"/>
      <c r="C121" s="155"/>
      <c r="D121" s="73" t="s">
        <v>97</v>
      </c>
      <c r="E121" s="2">
        <v>14145</v>
      </c>
      <c r="F121" s="2">
        <v>14145</v>
      </c>
      <c r="G121" s="2">
        <f t="shared" si="16"/>
        <v>0</v>
      </c>
      <c r="H121" s="2">
        <v>13695.234</v>
      </c>
      <c r="I121" s="92">
        <f t="shared" ref="I121:I185" si="19">ROUND(H121/F121 *100,3)</f>
        <v>96.82</v>
      </c>
      <c r="J121" s="47"/>
      <c r="K121" s="47"/>
      <c r="L121" s="47"/>
      <c r="M121" s="47"/>
      <c r="N121" s="47"/>
      <c r="O121" s="47"/>
      <c r="P121" s="47"/>
      <c r="Q121" s="50"/>
    </row>
    <row r="122" spans="1:17" s="55" customFormat="1" ht="21.75" customHeight="1">
      <c r="A122" s="163"/>
      <c r="B122" s="152"/>
      <c r="C122" s="155"/>
      <c r="D122" s="73" t="s">
        <v>96</v>
      </c>
      <c r="E122" s="49">
        <v>2197.4</v>
      </c>
      <c r="F122" s="49">
        <v>2197.4</v>
      </c>
      <c r="G122" s="49">
        <f t="shared" si="16"/>
        <v>0</v>
      </c>
      <c r="H122" s="49">
        <v>2129.8939999999998</v>
      </c>
      <c r="I122" s="92">
        <f t="shared" si="19"/>
        <v>96.927999999999997</v>
      </c>
      <c r="J122" s="47"/>
      <c r="K122" s="47"/>
      <c r="L122" s="47"/>
      <c r="M122" s="47"/>
      <c r="N122" s="47"/>
      <c r="O122" s="47"/>
      <c r="P122" s="47"/>
      <c r="Q122" s="50"/>
    </row>
    <row r="123" spans="1:17" s="55" customFormat="1" ht="16.5" customHeight="1">
      <c r="A123" s="163"/>
      <c r="B123" s="152" t="s">
        <v>177</v>
      </c>
      <c r="C123" s="155" t="s">
        <v>146</v>
      </c>
      <c r="D123" s="73" t="s">
        <v>95</v>
      </c>
      <c r="E123" s="2">
        <f t="shared" ref="E123:F123" si="20">E124+E125</f>
        <v>5956.4750000000004</v>
      </c>
      <c r="F123" s="2">
        <f t="shared" si="20"/>
        <v>5956.4750000000004</v>
      </c>
      <c r="G123" s="2">
        <f t="shared" si="16"/>
        <v>0</v>
      </c>
      <c r="H123" s="2">
        <f>H124+H125</f>
        <v>5568.9669999999996</v>
      </c>
      <c r="I123" s="54">
        <f t="shared" si="19"/>
        <v>93.494</v>
      </c>
      <c r="J123" s="47">
        <v>2</v>
      </c>
      <c r="K123" s="47">
        <v>2</v>
      </c>
      <c r="L123" s="47">
        <f t="shared" si="13"/>
        <v>100</v>
      </c>
      <c r="M123" s="47">
        <v>7</v>
      </c>
      <c r="N123" s="47">
        <v>7</v>
      </c>
      <c r="O123" s="47">
        <v>7</v>
      </c>
      <c r="P123" s="47">
        <v>7</v>
      </c>
      <c r="Q123" s="50" t="s">
        <v>90</v>
      </c>
    </row>
    <row r="124" spans="1:17" s="55" customFormat="1" ht="22.5">
      <c r="A124" s="163"/>
      <c r="B124" s="152"/>
      <c r="C124" s="155"/>
      <c r="D124" s="73" t="s">
        <v>97</v>
      </c>
      <c r="E124" s="2">
        <v>0</v>
      </c>
      <c r="F124" s="2">
        <v>0</v>
      </c>
      <c r="G124" s="2">
        <f t="shared" si="16"/>
        <v>0</v>
      </c>
      <c r="H124" s="2">
        <v>0</v>
      </c>
      <c r="I124" s="54" t="s">
        <v>119</v>
      </c>
      <c r="J124" s="47"/>
      <c r="K124" s="47"/>
      <c r="L124" s="47"/>
      <c r="M124" s="47"/>
      <c r="N124" s="47"/>
      <c r="O124" s="47"/>
      <c r="P124" s="47"/>
      <c r="Q124" s="50"/>
    </row>
    <row r="125" spans="1:17" s="55" customFormat="1" ht="58.5" customHeight="1">
      <c r="A125" s="163"/>
      <c r="B125" s="152"/>
      <c r="C125" s="155"/>
      <c r="D125" s="73" t="s">
        <v>96</v>
      </c>
      <c r="E125" s="49">
        <v>5956.4750000000004</v>
      </c>
      <c r="F125" s="49">
        <v>5956.4750000000004</v>
      </c>
      <c r="G125" s="49">
        <f t="shared" si="16"/>
        <v>0</v>
      </c>
      <c r="H125" s="49">
        <v>5568.9669999999996</v>
      </c>
      <c r="I125" s="92">
        <f t="shared" si="19"/>
        <v>93.494</v>
      </c>
      <c r="J125" s="53"/>
      <c r="K125" s="47"/>
      <c r="L125" s="47"/>
      <c r="M125" s="47"/>
      <c r="N125" s="47"/>
      <c r="O125" s="47"/>
      <c r="P125" s="47"/>
      <c r="Q125" s="48"/>
    </row>
    <row r="126" spans="1:17" s="93" customFormat="1" ht="11.25">
      <c r="A126" s="148">
        <v>6</v>
      </c>
      <c r="B126" s="162" t="s">
        <v>20</v>
      </c>
      <c r="C126" s="154" t="s">
        <v>137</v>
      </c>
      <c r="D126" s="38" t="s">
        <v>95</v>
      </c>
      <c r="E126" s="38">
        <f>SUM(E127:E130)</f>
        <v>2436739.4699999997</v>
      </c>
      <c r="F126" s="38">
        <f t="shared" ref="F126:H126" si="21">SUM(F127:F130)</f>
        <v>2439382.054</v>
      </c>
      <c r="G126" s="38">
        <f t="shared" si="21"/>
        <v>2642.5840000000317</v>
      </c>
      <c r="H126" s="38">
        <f t="shared" si="21"/>
        <v>2215340.108</v>
      </c>
      <c r="I126" s="94">
        <f t="shared" si="19"/>
        <v>90.816000000000003</v>
      </c>
      <c r="J126" s="76">
        <v>45</v>
      </c>
      <c r="K126" s="76">
        <v>38</v>
      </c>
      <c r="L126" s="18">
        <f t="shared" si="13"/>
        <v>84.444444444444443</v>
      </c>
      <c r="M126" s="76">
        <v>23</v>
      </c>
      <c r="N126" s="76">
        <v>19</v>
      </c>
      <c r="O126" s="76">
        <v>30</v>
      </c>
      <c r="P126" s="76">
        <v>26</v>
      </c>
      <c r="Q126" s="156" t="s">
        <v>128</v>
      </c>
    </row>
    <row r="127" spans="1:17" s="93" customFormat="1" ht="22.5">
      <c r="A127" s="148"/>
      <c r="B127" s="162"/>
      <c r="C127" s="154"/>
      <c r="D127" s="139" t="s">
        <v>97</v>
      </c>
      <c r="E127" s="2">
        <f t="shared" ref="E127:F130" si="22">E132+E137+E142</f>
        <v>943727.33699999994</v>
      </c>
      <c r="F127" s="2">
        <f t="shared" si="22"/>
        <v>943727.33699999994</v>
      </c>
      <c r="G127" s="2">
        <f t="shared" si="16"/>
        <v>0</v>
      </c>
      <c r="H127" s="2">
        <f>H132+H137+H142</f>
        <v>824407.44199999992</v>
      </c>
      <c r="I127" s="56">
        <f t="shared" si="19"/>
        <v>87.356999999999999</v>
      </c>
      <c r="J127" s="77">
        <v>6</v>
      </c>
      <c r="K127" s="47">
        <v>4</v>
      </c>
      <c r="L127" s="47"/>
      <c r="M127" s="76"/>
      <c r="N127" s="76"/>
      <c r="O127" s="76"/>
      <c r="P127" s="76"/>
      <c r="Q127" s="166"/>
    </row>
    <row r="128" spans="1:17" s="93" customFormat="1" ht="16.5" customHeight="1">
      <c r="A128" s="148"/>
      <c r="B128" s="162"/>
      <c r="C128" s="154"/>
      <c r="D128" s="139" t="s">
        <v>96</v>
      </c>
      <c r="E128" s="2">
        <f t="shared" si="22"/>
        <v>1245726.6639999999</v>
      </c>
      <c r="F128" s="2">
        <f t="shared" si="22"/>
        <v>1248369.2479999999</v>
      </c>
      <c r="G128" s="2">
        <f t="shared" si="16"/>
        <v>2642.5840000000317</v>
      </c>
      <c r="H128" s="2">
        <f>H133+H138+H143</f>
        <v>1165195.041</v>
      </c>
      <c r="I128" s="56">
        <f t="shared" si="19"/>
        <v>93.337000000000003</v>
      </c>
      <c r="J128" s="76"/>
      <c r="K128" s="76"/>
      <c r="L128" s="47"/>
      <c r="M128" s="76"/>
      <c r="N128" s="76"/>
      <c r="O128" s="76"/>
      <c r="P128" s="76"/>
      <c r="Q128" s="166"/>
    </row>
    <row r="129" spans="1:17" s="93" customFormat="1" ht="11.25">
      <c r="A129" s="148"/>
      <c r="B129" s="162"/>
      <c r="C129" s="154"/>
      <c r="D129" s="139" t="s">
        <v>109</v>
      </c>
      <c r="E129" s="2">
        <f t="shared" si="22"/>
        <v>140534.14299999998</v>
      </c>
      <c r="F129" s="2">
        <f t="shared" si="22"/>
        <v>140534.14299999998</v>
      </c>
      <c r="G129" s="2">
        <f t="shared" si="16"/>
        <v>0</v>
      </c>
      <c r="H129" s="2">
        <f>H134+H139+H144</f>
        <v>119296.94</v>
      </c>
      <c r="I129" s="56">
        <f t="shared" si="19"/>
        <v>84.888000000000005</v>
      </c>
      <c r="J129" s="76"/>
      <c r="K129" s="76"/>
      <c r="L129" s="47"/>
      <c r="M129" s="76"/>
      <c r="N129" s="76"/>
      <c r="O129" s="76"/>
      <c r="P129" s="76"/>
      <c r="Q129" s="166"/>
    </row>
    <row r="130" spans="1:17" s="93" customFormat="1" ht="28.5" customHeight="1">
      <c r="A130" s="148"/>
      <c r="B130" s="162"/>
      <c r="C130" s="154"/>
      <c r="D130" s="139" t="s">
        <v>107</v>
      </c>
      <c r="E130" s="49">
        <f t="shared" si="22"/>
        <v>106751.326</v>
      </c>
      <c r="F130" s="49">
        <f t="shared" si="22"/>
        <v>106751.326</v>
      </c>
      <c r="G130" s="49">
        <f t="shared" si="16"/>
        <v>0</v>
      </c>
      <c r="H130" s="49">
        <f>H135+H140+H145</f>
        <v>106440.685</v>
      </c>
      <c r="I130" s="58">
        <f t="shared" si="19"/>
        <v>99.709000000000003</v>
      </c>
      <c r="J130" s="76"/>
      <c r="K130" s="76"/>
      <c r="L130" s="47"/>
      <c r="M130" s="76"/>
      <c r="N130" s="76"/>
      <c r="O130" s="76"/>
      <c r="P130" s="76"/>
      <c r="Q130" s="167"/>
    </row>
    <row r="131" spans="1:17" s="55" customFormat="1" ht="11.25" customHeight="1">
      <c r="A131" s="148"/>
      <c r="B131" s="152" t="s">
        <v>22</v>
      </c>
      <c r="C131" s="153" t="s">
        <v>137</v>
      </c>
      <c r="D131" s="73" t="s">
        <v>95</v>
      </c>
      <c r="E131" s="2">
        <f t="shared" ref="E131:H131" si="23">SUM(E132:E135)</f>
        <v>1899355.0190000001</v>
      </c>
      <c r="F131" s="2">
        <f t="shared" si="23"/>
        <v>1900158.656</v>
      </c>
      <c r="G131" s="2">
        <f t="shared" si="16"/>
        <v>803.63699999987148</v>
      </c>
      <c r="H131" s="2">
        <f t="shared" si="23"/>
        <v>1681487.4470000002</v>
      </c>
      <c r="I131" s="56">
        <f t="shared" si="19"/>
        <v>88.492000000000004</v>
      </c>
      <c r="J131" s="47">
        <v>27</v>
      </c>
      <c r="K131" s="47">
        <v>22</v>
      </c>
      <c r="L131" s="79">
        <f t="shared" si="13"/>
        <v>81.481481481481481</v>
      </c>
      <c r="M131" s="47">
        <v>12</v>
      </c>
      <c r="N131" s="47">
        <v>8</v>
      </c>
      <c r="O131" s="47">
        <v>19</v>
      </c>
      <c r="P131" s="47">
        <v>15</v>
      </c>
      <c r="Q131" s="48" t="s">
        <v>90</v>
      </c>
    </row>
    <row r="132" spans="1:17" s="55" customFormat="1" ht="22.5">
      <c r="A132" s="148"/>
      <c r="B132" s="152"/>
      <c r="C132" s="153"/>
      <c r="D132" s="73" t="s">
        <v>97</v>
      </c>
      <c r="E132" s="2">
        <v>814713.97100000002</v>
      </c>
      <c r="F132" s="2">
        <v>814713.97100000002</v>
      </c>
      <c r="G132" s="2">
        <f t="shared" si="16"/>
        <v>0</v>
      </c>
      <c r="H132" s="2">
        <v>699879.75300000003</v>
      </c>
      <c r="I132" s="56">
        <f t="shared" si="19"/>
        <v>85.905000000000001</v>
      </c>
      <c r="J132" s="47"/>
      <c r="K132" s="47"/>
      <c r="L132" s="47"/>
      <c r="M132" s="47"/>
      <c r="N132" s="47"/>
      <c r="O132" s="47"/>
      <c r="P132" s="47"/>
      <c r="Q132" s="48"/>
    </row>
    <row r="133" spans="1:17" s="55" customFormat="1" ht="17.25" customHeight="1">
      <c r="A133" s="148"/>
      <c r="B133" s="152"/>
      <c r="C133" s="153"/>
      <c r="D133" s="73" t="s">
        <v>96</v>
      </c>
      <c r="E133" s="2">
        <v>846490.11199999996</v>
      </c>
      <c r="F133" s="78">
        <v>847293.74899999995</v>
      </c>
      <c r="G133" s="2">
        <f t="shared" si="16"/>
        <v>803.63699999998789</v>
      </c>
      <c r="H133" s="2">
        <v>764693.96100000001</v>
      </c>
      <c r="I133" s="56">
        <f t="shared" si="19"/>
        <v>90.251000000000005</v>
      </c>
      <c r="J133" s="47"/>
      <c r="K133" s="47"/>
      <c r="L133" s="47"/>
      <c r="M133" s="47"/>
      <c r="N133" s="47"/>
      <c r="O133" s="47"/>
      <c r="P133" s="47"/>
      <c r="Q133" s="48"/>
    </row>
    <row r="134" spans="1:17" s="55" customFormat="1" ht="11.25">
      <c r="A134" s="148"/>
      <c r="B134" s="152"/>
      <c r="C134" s="153"/>
      <c r="D134" s="73" t="s">
        <v>109</v>
      </c>
      <c r="E134" s="2">
        <v>140491.071</v>
      </c>
      <c r="F134" s="2">
        <v>140491.071</v>
      </c>
      <c r="G134" s="2">
        <f t="shared" si="16"/>
        <v>0</v>
      </c>
      <c r="H134" s="2">
        <v>119253.868</v>
      </c>
      <c r="I134" s="56">
        <f t="shared" si="19"/>
        <v>84.884</v>
      </c>
      <c r="J134" s="47"/>
      <c r="K134" s="47"/>
      <c r="L134" s="47"/>
      <c r="M134" s="47"/>
      <c r="N134" s="47"/>
      <c r="O134" s="47"/>
      <c r="P134" s="47"/>
      <c r="Q134" s="48"/>
    </row>
    <row r="135" spans="1:17" s="55" customFormat="1" ht="22.5">
      <c r="A135" s="148"/>
      <c r="B135" s="152"/>
      <c r="C135" s="153"/>
      <c r="D135" s="73" t="s">
        <v>107</v>
      </c>
      <c r="E135" s="2">
        <v>97659.865000000005</v>
      </c>
      <c r="F135" s="2">
        <v>97659.865000000005</v>
      </c>
      <c r="G135" s="2">
        <f t="shared" si="16"/>
        <v>0</v>
      </c>
      <c r="H135" s="2">
        <v>97659.865000000005</v>
      </c>
      <c r="I135" s="56">
        <f t="shared" si="19"/>
        <v>100</v>
      </c>
      <c r="J135" s="47"/>
      <c r="K135" s="47"/>
      <c r="L135" s="47"/>
      <c r="M135" s="47"/>
      <c r="N135" s="47"/>
      <c r="O135" s="47"/>
      <c r="P135" s="47"/>
      <c r="Q135" s="48"/>
    </row>
    <row r="136" spans="1:17" s="55" customFormat="1" ht="11.25" customHeight="1">
      <c r="A136" s="148"/>
      <c r="B136" s="152" t="s">
        <v>23</v>
      </c>
      <c r="C136" s="153" t="s">
        <v>21</v>
      </c>
      <c r="D136" s="73" t="s">
        <v>95</v>
      </c>
      <c r="E136" s="2">
        <f>SUM(E137:E140)</f>
        <v>435637.85100000002</v>
      </c>
      <c r="F136" s="2">
        <f t="shared" ref="F136:H136" si="24">SUM(F137:F140)</f>
        <v>437476.79800000001</v>
      </c>
      <c r="G136" s="2">
        <f t="shared" si="16"/>
        <v>1838.9469999999856</v>
      </c>
      <c r="H136" s="2">
        <f t="shared" si="24"/>
        <v>435659.81400000001</v>
      </c>
      <c r="I136" s="56">
        <f t="shared" ref="I136:I140" si="25">ROUND(H136/F136 *100,3)</f>
        <v>99.584999999999994</v>
      </c>
      <c r="J136" s="47">
        <v>8</v>
      </c>
      <c r="K136" s="47">
        <v>8</v>
      </c>
      <c r="L136" s="17">
        <f t="shared" ref="L136" si="26">K136*100/J136</f>
        <v>100</v>
      </c>
      <c r="M136" s="47">
        <v>7</v>
      </c>
      <c r="N136" s="47">
        <v>7</v>
      </c>
      <c r="O136" s="47">
        <v>10</v>
      </c>
      <c r="P136" s="47">
        <v>10</v>
      </c>
      <c r="Q136" s="48" t="s">
        <v>90</v>
      </c>
    </row>
    <row r="137" spans="1:17" s="55" customFormat="1" ht="22.5">
      <c r="A137" s="148"/>
      <c r="B137" s="152"/>
      <c r="C137" s="153"/>
      <c r="D137" s="73" t="s">
        <v>97</v>
      </c>
      <c r="E137" s="2">
        <v>27266.766</v>
      </c>
      <c r="F137" s="2">
        <v>27266.766</v>
      </c>
      <c r="G137" s="2">
        <f t="shared" si="16"/>
        <v>0</v>
      </c>
      <c r="H137" s="2">
        <v>26334.842000000001</v>
      </c>
      <c r="I137" s="56">
        <f t="shared" si="25"/>
        <v>96.581999999999994</v>
      </c>
      <c r="J137" s="47"/>
      <c r="K137" s="47"/>
      <c r="L137" s="47"/>
      <c r="M137" s="47"/>
      <c r="N137" s="47"/>
      <c r="O137" s="47"/>
      <c r="P137" s="47"/>
      <c r="Q137" s="50"/>
    </row>
    <row r="138" spans="1:17" s="55" customFormat="1" ht="13.5" customHeight="1">
      <c r="A138" s="148"/>
      <c r="B138" s="152"/>
      <c r="C138" s="153"/>
      <c r="D138" s="73" t="s">
        <v>96</v>
      </c>
      <c r="E138" s="2">
        <v>399236.55200000003</v>
      </c>
      <c r="F138" s="78">
        <v>401075.49900000001</v>
      </c>
      <c r="G138" s="2">
        <f t="shared" si="16"/>
        <v>1838.9469999999856</v>
      </c>
      <c r="H138" s="2">
        <v>400501.08</v>
      </c>
      <c r="I138" s="56">
        <f t="shared" si="25"/>
        <v>99.856999999999999</v>
      </c>
      <c r="J138" s="47"/>
      <c r="K138" s="47"/>
      <c r="L138" s="47"/>
      <c r="M138" s="47"/>
      <c r="N138" s="47"/>
      <c r="O138" s="47"/>
      <c r="P138" s="47"/>
      <c r="Q138" s="50"/>
    </row>
    <row r="139" spans="1:17" s="55" customFormat="1" ht="11.25">
      <c r="A139" s="148"/>
      <c r="B139" s="152"/>
      <c r="C139" s="153"/>
      <c r="D139" s="73" t="s">
        <v>109</v>
      </c>
      <c r="E139" s="2">
        <v>43.072000000000003</v>
      </c>
      <c r="F139" s="2">
        <v>43.072000000000003</v>
      </c>
      <c r="G139" s="2">
        <f t="shared" si="16"/>
        <v>0</v>
      </c>
      <c r="H139" s="2">
        <v>43.072000000000003</v>
      </c>
      <c r="I139" s="56">
        <f t="shared" si="25"/>
        <v>100</v>
      </c>
      <c r="J139" s="47"/>
      <c r="K139" s="47"/>
      <c r="L139" s="47"/>
      <c r="M139" s="47"/>
      <c r="N139" s="47"/>
      <c r="O139" s="47"/>
      <c r="P139" s="47"/>
      <c r="Q139" s="50"/>
    </row>
    <row r="140" spans="1:17" s="55" customFormat="1" ht="22.5">
      <c r="A140" s="148"/>
      <c r="B140" s="152"/>
      <c r="C140" s="153"/>
      <c r="D140" s="73" t="s">
        <v>107</v>
      </c>
      <c r="E140" s="2">
        <v>9091.4609999999993</v>
      </c>
      <c r="F140" s="2">
        <v>9091.4609999999993</v>
      </c>
      <c r="G140" s="2">
        <f t="shared" si="16"/>
        <v>0</v>
      </c>
      <c r="H140" s="2">
        <v>8780.82</v>
      </c>
      <c r="I140" s="56">
        <f t="shared" si="25"/>
        <v>96.582999999999998</v>
      </c>
      <c r="J140" s="47"/>
      <c r="K140" s="47"/>
      <c r="L140" s="47"/>
      <c r="M140" s="47"/>
      <c r="N140" s="47"/>
      <c r="O140" s="47"/>
      <c r="P140" s="47"/>
      <c r="Q140" s="50"/>
    </row>
    <row r="141" spans="1:17" s="55" customFormat="1" ht="11.25" customHeight="1">
      <c r="A141" s="148"/>
      <c r="B141" s="152" t="s">
        <v>196</v>
      </c>
      <c r="C141" s="153" t="s">
        <v>21</v>
      </c>
      <c r="D141" s="73" t="s">
        <v>95</v>
      </c>
      <c r="E141" s="2">
        <f>SUM(E142:E145)</f>
        <v>101746.6</v>
      </c>
      <c r="F141" s="2">
        <f t="shared" ref="F141:H141" si="27">SUM(F142:F145)</f>
        <v>101746.6</v>
      </c>
      <c r="G141" s="2">
        <f t="shared" si="16"/>
        <v>0</v>
      </c>
      <c r="H141" s="2">
        <f t="shared" si="27"/>
        <v>98192.846999999994</v>
      </c>
      <c r="I141" s="56">
        <f t="shared" si="19"/>
        <v>96.507000000000005</v>
      </c>
      <c r="J141" s="47">
        <v>4</v>
      </c>
      <c r="K141" s="47">
        <v>4</v>
      </c>
      <c r="L141" s="79">
        <f t="shared" si="13"/>
        <v>100</v>
      </c>
      <c r="M141" s="47">
        <v>4</v>
      </c>
      <c r="N141" s="47">
        <v>4</v>
      </c>
      <c r="O141" s="47">
        <v>1</v>
      </c>
      <c r="P141" s="47">
        <v>1</v>
      </c>
      <c r="Q141" s="48" t="s">
        <v>90</v>
      </c>
    </row>
    <row r="142" spans="1:17" s="55" customFormat="1" ht="22.5">
      <c r="A142" s="148"/>
      <c r="B142" s="152"/>
      <c r="C142" s="153"/>
      <c r="D142" s="73" t="s">
        <v>97</v>
      </c>
      <c r="E142" s="2">
        <v>101746.6</v>
      </c>
      <c r="F142" s="2">
        <v>101746.6</v>
      </c>
      <c r="G142" s="2">
        <f t="shared" si="16"/>
        <v>0</v>
      </c>
      <c r="H142" s="2">
        <v>98192.846999999994</v>
      </c>
      <c r="I142" s="56">
        <f t="shared" si="19"/>
        <v>96.507000000000005</v>
      </c>
      <c r="J142" s="47"/>
      <c r="K142" s="47"/>
      <c r="L142" s="47"/>
      <c r="M142" s="47"/>
      <c r="N142" s="47"/>
      <c r="O142" s="47"/>
      <c r="P142" s="47"/>
      <c r="Q142" s="50"/>
    </row>
    <row r="143" spans="1:17" s="55" customFormat="1" ht="15.75" customHeight="1">
      <c r="A143" s="148"/>
      <c r="B143" s="152"/>
      <c r="C143" s="153"/>
      <c r="D143" s="73" t="s">
        <v>96</v>
      </c>
      <c r="E143" s="2">
        <v>0</v>
      </c>
      <c r="F143" s="78">
        <v>0</v>
      </c>
      <c r="G143" s="2">
        <f t="shared" si="16"/>
        <v>0</v>
      </c>
      <c r="H143" s="2">
        <v>0</v>
      </c>
      <c r="I143" s="56">
        <v>0</v>
      </c>
      <c r="J143" s="47"/>
      <c r="K143" s="47"/>
      <c r="L143" s="47"/>
      <c r="M143" s="47"/>
      <c r="N143" s="47"/>
      <c r="O143" s="47"/>
      <c r="P143" s="47"/>
      <c r="Q143" s="50"/>
    </row>
    <row r="144" spans="1:17" s="55" customFormat="1" ht="11.25">
      <c r="A144" s="148"/>
      <c r="B144" s="152"/>
      <c r="C144" s="153"/>
      <c r="D144" s="73" t="s">
        <v>109</v>
      </c>
      <c r="E144" s="2">
        <v>0</v>
      </c>
      <c r="F144" s="2">
        <v>0</v>
      </c>
      <c r="G144" s="2">
        <f t="shared" si="16"/>
        <v>0</v>
      </c>
      <c r="H144" s="2">
        <v>0</v>
      </c>
      <c r="I144" s="56" t="s">
        <v>119</v>
      </c>
      <c r="J144" s="47"/>
      <c r="K144" s="47"/>
      <c r="L144" s="47"/>
      <c r="M144" s="47"/>
      <c r="N144" s="47"/>
      <c r="O144" s="47"/>
      <c r="P144" s="47"/>
      <c r="Q144" s="50"/>
    </row>
    <row r="145" spans="1:18" s="55" customFormat="1" ht="22.5" hidden="1" customHeight="1">
      <c r="A145" s="148"/>
      <c r="B145" s="152"/>
      <c r="C145" s="153"/>
      <c r="D145" s="73" t="s">
        <v>107</v>
      </c>
      <c r="E145" s="2">
        <v>0</v>
      </c>
      <c r="F145" s="2">
        <v>0</v>
      </c>
      <c r="G145" s="2">
        <f t="shared" si="16"/>
        <v>0</v>
      </c>
      <c r="H145" s="2">
        <v>0</v>
      </c>
      <c r="I145" s="56">
        <v>0</v>
      </c>
      <c r="J145" s="47"/>
      <c r="K145" s="47"/>
      <c r="L145" s="47"/>
      <c r="M145" s="47"/>
      <c r="N145" s="47"/>
      <c r="O145" s="47"/>
      <c r="P145" s="47"/>
      <c r="Q145" s="50"/>
    </row>
    <row r="146" spans="1:18" ht="24" customHeight="1">
      <c r="A146" s="163">
        <v>7</v>
      </c>
      <c r="B146" s="162" t="s">
        <v>145</v>
      </c>
      <c r="C146" s="172" t="s">
        <v>21</v>
      </c>
      <c r="D146" s="84" t="s">
        <v>95</v>
      </c>
      <c r="E146" s="38">
        <f>E147+E148+E149+E150</f>
        <v>604032.09199999995</v>
      </c>
      <c r="F146" s="38">
        <f>F147+F148+F149+F150</f>
        <v>603672.19200000004</v>
      </c>
      <c r="G146" s="38">
        <f t="shared" si="16"/>
        <v>-359.89999999990687</v>
      </c>
      <c r="H146" s="38">
        <f>H147+H148+H149+H150</f>
        <v>596337.80299999996</v>
      </c>
      <c r="I146" s="94">
        <f t="shared" si="19"/>
        <v>98.784999999999997</v>
      </c>
      <c r="J146" s="76">
        <v>14</v>
      </c>
      <c r="K146" s="76">
        <v>13</v>
      </c>
      <c r="L146" s="88">
        <f>K146/J146*100</f>
        <v>92.857142857142861</v>
      </c>
      <c r="M146" s="95">
        <v>9</v>
      </c>
      <c r="N146" s="95">
        <v>9</v>
      </c>
      <c r="O146" s="76">
        <v>8</v>
      </c>
      <c r="P146" s="76">
        <v>8</v>
      </c>
      <c r="Q146" s="145" t="s">
        <v>128</v>
      </c>
      <c r="R146" s="96"/>
    </row>
    <row r="147" spans="1:18" ht="24" customHeight="1">
      <c r="A147" s="163"/>
      <c r="B147" s="162"/>
      <c r="C147" s="172"/>
      <c r="D147" s="73" t="s">
        <v>97</v>
      </c>
      <c r="E147" s="2">
        <v>471218.2</v>
      </c>
      <c r="F147" s="86">
        <v>470858.3</v>
      </c>
      <c r="G147" s="86">
        <f t="shared" si="16"/>
        <v>-359.90000000002328</v>
      </c>
      <c r="H147" s="2">
        <v>464589.49</v>
      </c>
      <c r="I147" s="56">
        <f t="shared" si="19"/>
        <v>98.668999999999997</v>
      </c>
      <c r="J147" s="47"/>
      <c r="K147" s="47"/>
      <c r="L147" s="79"/>
      <c r="M147" s="47"/>
      <c r="N147" s="47"/>
      <c r="O147" s="47"/>
      <c r="P147" s="47"/>
      <c r="Q147" s="146"/>
    </row>
    <row r="148" spans="1:18" ht="17.25" customHeight="1">
      <c r="A148" s="163"/>
      <c r="B148" s="162"/>
      <c r="C148" s="172"/>
      <c r="D148" s="73" t="s">
        <v>96</v>
      </c>
      <c r="E148" s="2">
        <v>81381.320999999996</v>
      </c>
      <c r="F148" s="86">
        <v>81381.320999999996</v>
      </c>
      <c r="G148" s="86">
        <f t="shared" si="16"/>
        <v>0</v>
      </c>
      <c r="H148" s="2">
        <v>81052.743000000002</v>
      </c>
      <c r="I148" s="56">
        <f t="shared" si="19"/>
        <v>99.596000000000004</v>
      </c>
      <c r="J148" s="47"/>
      <c r="K148" s="47"/>
      <c r="L148" s="79"/>
      <c r="M148" s="47"/>
      <c r="N148" s="47"/>
      <c r="O148" s="47"/>
      <c r="P148" s="47"/>
      <c r="Q148" s="146"/>
    </row>
    <row r="149" spans="1:18" ht="14.25" customHeight="1">
      <c r="A149" s="163"/>
      <c r="B149" s="162"/>
      <c r="C149" s="172"/>
      <c r="D149" s="73" t="s">
        <v>109</v>
      </c>
      <c r="E149" s="2">
        <v>51432.571000000004</v>
      </c>
      <c r="F149" s="2">
        <v>51432.571000000004</v>
      </c>
      <c r="G149" s="2">
        <f t="shared" si="16"/>
        <v>0</v>
      </c>
      <c r="H149" s="2">
        <v>50695.57</v>
      </c>
      <c r="I149" s="56">
        <f t="shared" si="19"/>
        <v>98.566999999999993</v>
      </c>
      <c r="J149" s="47"/>
      <c r="K149" s="47"/>
      <c r="L149" s="79"/>
      <c r="M149" s="47"/>
      <c r="N149" s="47"/>
      <c r="O149" s="47"/>
      <c r="P149" s="47"/>
      <c r="Q149" s="146"/>
    </row>
    <row r="150" spans="1:18" ht="24.75" hidden="1" customHeight="1">
      <c r="A150" s="163"/>
      <c r="B150" s="162"/>
      <c r="C150" s="172"/>
      <c r="D150" s="73" t="s">
        <v>107</v>
      </c>
      <c r="E150" s="2"/>
      <c r="F150" s="2"/>
      <c r="G150" s="2">
        <f t="shared" si="16"/>
        <v>0</v>
      </c>
      <c r="H150" s="2"/>
      <c r="I150" s="56"/>
      <c r="J150" s="47"/>
      <c r="K150" s="47"/>
      <c r="L150" s="79"/>
      <c r="M150" s="47"/>
      <c r="N150" s="47"/>
      <c r="O150" s="47"/>
      <c r="P150" s="47"/>
      <c r="Q150" s="147"/>
    </row>
    <row r="151" spans="1:18" ht="12.75" customHeight="1">
      <c r="A151" s="148">
        <v>8</v>
      </c>
      <c r="B151" s="162" t="s">
        <v>24</v>
      </c>
      <c r="C151" s="154" t="s">
        <v>25</v>
      </c>
      <c r="D151" s="84" t="s">
        <v>95</v>
      </c>
      <c r="E151" s="38">
        <f>E155+E159+E163+E167</f>
        <v>1416115.1239999998</v>
      </c>
      <c r="F151" s="38">
        <f t="shared" ref="F151" si="28">F152+F153+F154</f>
        <v>1351466.399</v>
      </c>
      <c r="G151" s="38">
        <f t="shared" si="16"/>
        <v>-64648.72499999986</v>
      </c>
      <c r="H151" s="38">
        <f t="shared" ref="H151" si="29">H152+H153+H154</f>
        <v>1350347.551</v>
      </c>
      <c r="I151" s="94">
        <f t="shared" si="19"/>
        <v>99.917000000000002</v>
      </c>
      <c r="J151" s="97">
        <v>42</v>
      </c>
      <c r="K151" s="97">
        <v>33</v>
      </c>
      <c r="L151" s="18">
        <f t="shared" si="13"/>
        <v>78.571428571428569</v>
      </c>
      <c r="M151" s="97">
        <v>13</v>
      </c>
      <c r="N151" s="97">
        <v>13</v>
      </c>
      <c r="O151" s="97">
        <v>22</v>
      </c>
      <c r="P151" s="97">
        <v>21</v>
      </c>
      <c r="Q151" s="156" t="s">
        <v>130</v>
      </c>
    </row>
    <row r="152" spans="1:18" ht="22.5">
      <c r="A152" s="148"/>
      <c r="B152" s="162"/>
      <c r="C152" s="154"/>
      <c r="D152" s="73" t="s">
        <v>97</v>
      </c>
      <c r="E152" s="2">
        <v>1230122.7</v>
      </c>
      <c r="F152" s="2">
        <v>1162806.3</v>
      </c>
      <c r="G152" s="2">
        <f t="shared" si="16"/>
        <v>-67316.399999999907</v>
      </c>
      <c r="H152" s="2">
        <v>1161776.5519999999</v>
      </c>
      <c r="I152" s="56">
        <f t="shared" si="19"/>
        <v>99.911000000000001</v>
      </c>
      <c r="J152" s="79">
        <v>6</v>
      </c>
      <c r="K152" s="79">
        <v>3</v>
      </c>
      <c r="L152" s="79"/>
      <c r="M152" s="98"/>
      <c r="N152" s="98"/>
      <c r="O152" s="98"/>
      <c r="P152" s="98"/>
      <c r="Q152" s="157"/>
    </row>
    <row r="153" spans="1:18" ht="12" customHeight="1">
      <c r="A153" s="148"/>
      <c r="B153" s="162"/>
      <c r="C153" s="154"/>
      <c r="D153" s="73" t="s">
        <v>96</v>
      </c>
      <c r="E153" s="2">
        <v>185992.424</v>
      </c>
      <c r="F153" s="2">
        <v>188660.09899999999</v>
      </c>
      <c r="G153" s="2">
        <f t="shared" si="16"/>
        <v>2667.6749999999884</v>
      </c>
      <c r="H153" s="2">
        <v>188570.99900000001</v>
      </c>
      <c r="I153" s="56">
        <f t="shared" si="19"/>
        <v>99.953000000000003</v>
      </c>
      <c r="J153" s="98"/>
      <c r="K153" s="98"/>
      <c r="L153" s="79"/>
      <c r="M153" s="98"/>
      <c r="N153" s="98"/>
      <c r="O153" s="98"/>
      <c r="P153" s="98"/>
      <c r="Q153" s="157"/>
    </row>
    <row r="154" spans="1:18" ht="23.25" customHeight="1">
      <c r="A154" s="148"/>
      <c r="B154" s="162"/>
      <c r="C154" s="154"/>
      <c r="D154" s="73" t="s">
        <v>107</v>
      </c>
      <c r="E154" s="2">
        <v>0</v>
      </c>
      <c r="F154" s="2">
        <v>0</v>
      </c>
      <c r="G154" s="2">
        <f t="shared" si="16"/>
        <v>0</v>
      </c>
      <c r="H154" s="2">
        <v>0</v>
      </c>
      <c r="I154" s="56" t="s">
        <v>119</v>
      </c>
      <c r="J154" s="98"/>
      <c r="K154" s="98"/>
      <c r="L154" s="79"/>
      <c r="M154" s="98"/>
      <c r="N154" s="98"/>
      <c r="O154" s="98"/>
      <c r="P154" s="98"/>
      <c r="Q154" s="158"/>
    </row>
    <row r="155" spans="1:18" ht="14.25" customHeight="1">
      <c r="A155" s="148"/>
      <c r="B155" s="152" t="s">
        <v>27</v>
      </c>
      <c r="C155" s="155" t="s">
        <v>25</v>
      </c>
      <c r="D155" s="73" t="s">
        <v>95</v>
      </c>
      <c r="E155" s="2">
        <f t="shared" ref="E155:F155" si="30">E156+E157+E158</f>
        <v>1359724.8029999998</v>
      </c>
      <c r="F155" s="2">
        <f t="shared" si="30"/>
        <v>1291712.727</v>
      </c>
      <c r="G155" s="2">
        <f t="shared" si="16"/>
        <v>-68012.075999999885</v>
      </c>
      <c r="H155" s="2">
        <f t="shared" ref="H155" si="31">H156+H157+H158</f>
        <v>1290702.0360000001</v>
      </c>
      <c r="I155" s="56">
        <f t="shared" si="19"/>
        <v>99.921999999999997</v>
      </c>
      <c r="J155" s="57">
        <v>15</v>
      </c>
      <c r="K155" s="57">
        <v>12</v>
      </c>
      <c r="L155" s="79">
        <f t="shared" si="13"/>
        <v>80</v>
      </c>
      <c r="M155" s="57">
        <v>5</v>
      </c>
      <c r="N155" s="57">
        <v>5</v>
      </c>
      <c r="O155" s="57">
        <v>12</v>
      </c>
      <c r="P155" s="57">
        <v>12</v>
      </c>
      <c r="Q155" s="48" t="s">
        <v>90</v>
      </c>
    </row>
    <row r="156" spans="1:18" ht="22.5">
      <c r="A156" s="148"/>
      <c r="B156" s="152"/>
      <c r="C156" s="155"/>
      <c r="D156" s="73" t="s">
        <v>97</v>
      </c>
      <c r="E156" s="2">
        <v>1228822.3999999999</v>
      </c>
      <c r="F156" s="2">
        <v>1161506</v>
      </c>
      <c r="G156" s="2">
        <f t="shared" si="16"/>
        <v>-67316.399999999907</v>
      </c>
      <c r="H156" s="2">
        <v>1160582.763</v>
      </c>
      <c r="I156" s="56">
        <f t="shared" si="19"/>
        <v>99.921000000000006</v>
      </c>
      <c r="J156" s="57"/>
      <c r="K156" s="57"/>
      <c r="L156" s="47"/>
      <c r="M156" s="57"/>
      <c r="N156" s="57"/>
      <c r="O156" s="98"/>
      <c r="P156" s="57"/>
      <c r="Q156" s="99"/>
    </row>
    <row r="157" spans="1:18" ht="12" customHeight="1">
      <c r="A157" s="148"/>
      <c r="B157" s="152"/>
      <c r="C157" s="155"/>
      <c r="D157" s="73" t="s">
        <v>96</v>
      </c>
      <c r="E157" s="2">
        <v>130902.40300000001</v>
      </c>
      <c r="F157" s="2">
        <v>130206.727</v>
      </c>
      <c r="G157" s="2">
        <f t="shared" si="16"/>
        <v>-695.67600000000675</v>
      </c>
      <c r="H157" s="2">
        <v>130119.273</v>
      </c>
      <c r="I157" s="56">
        <f t="shared" si="19"/>
        <v>99.933000000000007</v>
      </c>
      <c r="J157" s="57"/>
      <c r="K157" s="57"/>
      <c r="L157" s="47"/>
      <c r="M157" s="57"/>
      <c r="N157" s="57"/>
      <c r="O157" s="98"/>
      <c r="P157" s="57"/>
      <c r="Q157" s="99"/>
    </row>
    <row r="158" spans="1:18" ht="22.5" hidden="1">
      <c r="A158" s="148"/>
      <c r="B158" s="152"/>
      <c r="C158" s="155"/>
      <c r="D158" s="73" t="s">
        <v>107</v>
      </c>
      <c r="E158" s="2">
        <v>0</v>
      </c>
      <c r="F158" s="2">
        <v>0</v>
      </c>
      <c r="G158" s="2">
        <f t="shared" si="16"/>
        <v>0</v>
      </c>
      <c r="H158" s="2">
        <v>0</v>
      </c>
      <c r="I158" s="56" t="s">
        <v>119</v>
      </c>
      <c r="J158" s="57"/>
      <c r="K158" s="57"/>
      <c r="L158" s="47"/>
      <c r="M158" s="57"/>
      <c r="N158" s="57"/>
      <c r="O158" s="98"/>
      <c r="P158" s="57"/>
      <c r="Q158" s="99"/>
    </row>
    <row r="159" spans="1:18" ht="12" customHeight="1">
      <c r="A159" s="148"/>
      <c r="B159" s="152" t="s">
        <v>26</v>
      </c>
      <c r="C159" s="155" t="s">
        <v>25</v>
      </c>
      <c r="D159" s="73" t="s">
        <v>95</v>
      </c>
      <c r="E159" s="2">
        <f t="shared" ref="E159:F159" si="32">E160+E161+E162</f>
        <v>11229.859</v>
      </c>
      <c r="F159" s="2">
        <f t="shared" si="32"/>
        <v>10854.174999999999</v>
      </c>
      <c r="G159" s="2">
        <f t="shared" si="16"/>
        <v>-375.68400000000111</v>
      </c>
      <c r="H159" s="2">
        <f t="shared" ref="H159" si="33">H160+H161+H162</f>
        <v>11229.858</v>
      </c>
      <c r="I159" s="56">
        <f t="shared" si="19"/>
        <v>103.461</v>
      </c>
      <c r="J159" s="57">
        <v>13</v>
      </c>
      <c r="K159" s="57">
        <v>12</v>
      </c>
      <c r="L159" s="17">
        <f t="shared" si="13"/>
        <v>92.307692307692307</v>
      </c>
      <c r="M159" s="57">
        <v>3</v>
      </c>
      <c r="N159" s="57">
        <v>3</v>
      </c>
      <c r="O159" s="57">
        <v>5</v>
      </c>
      <c r="P159" s="57">
        <v>4</v>
      </c>
      <c r="Q159" s="48" t="s">
        <v>90</v>
      </c>
    </row>
    <row r="160" spans="1:18" ht="22.5">
      <c r="A160" s="148"/>
      <c r="B160" s="152"/>
      <c r="C160" s="155"/>
      <c r="D160" s="73" t="s">
        <v>97</v>
      </c>
      <c r="E160" s="2">
        <v>0</v>
      </c>
      <c r="F160" s="2">
        <v>0</v>
      </c>
      <c r="G160" s="2">
        <f t="shared" si="16"/>
        <v>0</v>
      </c>
      <c r="H160" s="2">
        <v>0</v>
      </c>
      <c r="I160" s="56" t="s">
        <v>119</v>
      </c>
      <c r="J160" s="57"/>
      <c r="K160" s="57"/>
      <c r="L160" s="47"/>
      <c r="M160" s="57"/>
      <c r="N160" s="57"/>
      <c r="O160" s="57"/>
      <c r="P160" s="57"/>
      <c r="Q160" s="100"/>
    </row>
    <row r="161" spans="1:17" ht="13.5" customHeight="1">
      <c r="A161" s="148"/>
      <c r="B161" s="152"/>
      <c r="C161" s="155"/>
      <c r="D161" s="73" t="s">
        <v>96</v>
      </c>
      <c r="E161" s="2">
        <v>11229.859</v>
      </c>
      <c r="F161" s="2">
        <v>10854.174999999999</v>
      </c>
      <c r="G161" s="2">
        <f t="shared" si="16"/>
        <v>-375.68400000000111</v>
      </c>
      <c r="H161" s="2">
        <v>11229.858</v>
      </c>
      <c r="I161" s="56">
        <f t="shared" si="19"/>
        <v>103.461</v>
      </c>
      <c r="J161" s="57"/>
      <c r="K161" s="57"/>
      <c r="L161" s="47"/>
      <c r="M161" s="57"/>
      <c r="N161" s="57"/>
      <c r="O161" s="57"/>
      <c r="P161" s="57"/>
      <c r="Q161" s="100"/>
    </row>
    <row r="162" spans="1:17" ht="24" hidden="1" customHeight="1">
      <c r="A162" s="148"/>
      <c r="B162" s="152"/>
      <c r="C162" s="155"/>
      <c r="D162" s="73" t="s">
        <v>107</v>
      </c>
      <c r="E162" s="2">
        <v>0</v>
      </c>
      <c r="F162" s="2">
        <v>0</v>
      </c>
      <c r="G162" s="2">
        <f t="shared" si="16"/>
        <v>0</v>
      </c>
      <c r="H162" s="2">
        <v>0</v>
      </c>
      <c r="I162" s="56" t="s">
        <v>119</v>
      </c>
      <c r="J162" s="57"/>
      <c r="K162" s="57"/>
      <c r="L162" s="47"/>
      <c r="M162" s="57"/>
      <c r="N162" s="57"/>
      <c r="O162" s="57"/>
      <c r="P162" s="57"/>
      <c r="Q162" s="99"/>
    </row>
    <row r="163" spans="1:17" ht="11.25" customHeight="1">
      <c r="A163" s="148"/>
      <c r="B163" s="152" t="s">
        <v>178</v>
      </c>
      <c r="C163" s="155" t="s">
        <v>25</v>
      </c>
      <c r="D163" s="73" t="s">
        <v>95</v>
      </c>
      <c r="E163" s="2">
        <f t="shared" ref="E163" si="34">E164+E165+E166</f>
        <v>43825.161999999997</v>
      </c>
      <c r="F163" s="2">
        <f>F164+F165</f>
        <v>47260.159</v>
      </c>
      <c r="G163" s="2">
        <f t="shared" si="16"/>
        <v>3434.997000000003</v>
      </c>
      <c r="H163" s="2">
        <f t="shared" ref="H163" si="35">H164+H165+H166</f>
        <v>47260.159</v>
      </c>
      <c r="I163" s="56">
        <f t="shared" si="19"/>
        <v>100</v>
      </c>
      <c r="J163" s="57">
        <v>1</v>
      </c>
      <c r="K163" s="57">
        <v>1</v>
      </c>
      <c r="L163" s="47">
        <f>K163*100/J163</f>
        <v>100</v>
      </c>
      <c r="M163" s="57">
        <v>3</v>
      </c>
      <c r="N163" s="57">
        <v>3</v>
      </c>
      <c r="O163" s="57">
        <v>3</v>
      </c>
      <c r="P163" s="57">
        <v>3</v>
      </c>
      <c r="Q163" s="48" t="s">
        <v>90</v>
      </c>
    </row>
    <row r="164" spans="1:17" ht="22.5">
      <c r="A164" s="148"/>
      <c r="B164" s="152"/>
      <c r="C164" s="155"/>
      <c r="D164" s="73" t="s">
        <v>97</v>
      </c>
      <c r="E164" s="2">
        <v>1000</v>
      </c>
      <c r="F164" s="2">
        <v>1000</v>
      </c>
      <c r="G164" s="2">
        <f t="shared" si="16"/>
        <v>0</v>
      </c>
      <c r="H164" s="2">
        <v>1000</v>
      </c>
      <c r="I164" s="56">
        <f t="shared" si="19"/>
        <v>100</v>
      </c>
      <c r="J164" s="57"/>
      <c r="K164" s="57"/>
      <c r="L164" s="47"/>
      <c r="M164" s="57"/>
      <c r="N164" s="57"/>
      <c r="O164" s="57"/>
      <c r="P164" s="57"/>
      <c r="Q164" s="51"/>
    </row>
    <row r="165" spans="1:17" ht="29.25" customHeight="1">
      <c r="A165" s="148"/>
      <c r="B165" s="152"/>
      <c r="C165" s="155"/>
      <c r="D165" s="73" t="s">
        <v>96</v>
      </c>
      <c r="E165" s="2">
        <v>42825.161999999997</v>
      </c>
      <c r="F165" s="2">
        <v>46260.159</v>
      </c>
      <c r="G165" s="2">
        <f t="shared" si="16"/>
        <v>3434.997000000003</v>
      </c>
      <c r="H165" s="2">
        <v>46260.159</v>
      </c>
      <c r="I165" s="56">
        <f t="shared" si="19"/>
        <v>100</v>
      </c>
      <c r="J165" s="57"/>
      <c r="K165" s="57"/>
      <c r="L165" s="47"/>
      <c r="M165" s="57"/>
      <c r="N165" s="57"/>
      <c r="O165" s="57"/>
      <c r="P165" s="57"/>
      <c r="Q165" s="51"/>
    </row>
    <row r="166" spans="1:17" ht="23.25" hidden="1" customHeight="1">
      <c r="A166" s="148"/>
      <c r="B166" s="152"/>
      <c r="C166" s="155"/>
      <c r="D166" s="73" t="s">
        <v>107</v>
      </c>
      <c r="E166" s="2">
        <v>0</v>
      </c>
      <c r="F166" s="2">
        <v>0</v>
      </c>
      <c r="G166" s="2">
        <f t="shared" si="16"/>
        <v>0</v>
      </c>
      <c r="H166" s="2">
        <v>0</v>
      </c>
      <c r="I166" s="56" t="s">
        <v>119</v>
      </c>
      <c r="J166" s="57"/>
      <c r="K166" s="57"/>
      <c r="L166" s="47"/>
      <c r="M166" s="57"/>
      <c r="N166" s="57"/>
      <c r="O166" s="57"/>
      <c r="P166" s="57"/>
      <c r="Q166" s="51"/>
    </row>
    <row r="167" spans="1:17" ht="11.25" customHeight="1">
      <c r="A167" s="159"/>
      <c r="B167" s="152" t="s">
        <v>179</v>
      </c>
      <c r="C167" s="155" t="s">
        <v>25</v>
      </c>
      <c r="D167" s="45" t="s">
        <v>95</v>
      </c>
      <c r="E167" s="2">
        <f t="shared" ref="E167:H167" si="36">E168+E169+E170</f>
        <v>1335.3</v>
      </c>
      <c r="F167" s="2">
        <f t="shared" si="36"/>
        <v>1263.654</v>
      </c>
      <c r="G167" s="2">
        <f t="shared" si="16"/>
        <v>-71.645999999999958</v>
      </c>
      <c r="H167" s="2">
        <f t="shared" si="36"/>
        <v>1155.498</v>
      </c>
      <c r="I167" s="56">
        <f t="shared" si="19"/>
        <v>91.441000000000003</v>
      </c>
      <c r="J167" s="57">
        <v>7</v>
      </c>
      <c r="K167" s="57">
        <v>5</v>
      </c>
      <c r="L167" s="17">
        <f>K167*100/J167</f>
        <v>71.428571428571431</v>
      </c>
      <c r="M167" s="57">
        <v>2</v>
      </c>
      <c r="N167" s="57">
        <v>2</v>
      </c>
      <c r="O167" s="57">
        <v>2</v>
      </c>
      <c r="P167" s="57">
        <v>2</v>
      </c>
      <c r="Q167" s="48" t="s">
        <v>90</v>
      </c>
    </row>
    <row r="168" spans="1:17" ht="23.25" customHeight="1">
      <c r="A168" s="160"/>
      <c r="B168" s="152"/>
      <c r="C168" s="155"/>
      <c r="D168" s="73" t="s">
        <v>97</v>
      </c>
      <c r="E168" s="2">
        <v>300.3</v>
      </c>
      <c r="F168" s="2">
        <v>300.3</v>
      </c>
      <c r="G168" s="2">
        <f t="shared" si="16"/>
        <v>0</v>
      </c>
      <c r="H168" s="2">
        <v>193.78899999999999</v>
      </c>
      <c r="I168" s="56">
        <f t="shared" si="19"/>
        <v>64.531999999999996</v>
      </c>
      <c r="J168" s="57"/>
      <c r="K168" s="57"/>
      <c r="L168" s="47"/>
      <c r="M168" s="57"/>
      <c r="N168" s="57"/>
      <c r="O168" s="57"/>
      <c r="P168" s="57"/>
      <c r="Q168" s="51"/>
    </row>
    <row r="169" spans="1:17" ht="14.25" customHeight="1">
      <c r="A169" s="161"/>
      <c r="B169" s="152"/>
      <c r="C169" s="155"/>
      <c r="D169" s="73" t="s">
        <v>96</v>
      </c>
      <c r="E169" s="2">
        <v>1035</v>
      </c>
      <c r="F169" s="2">
        <v>963.35400000000004</v>
      </c>
      <c r="G169" s="2">
        <f t="shared" si="16"/>
        <v>-71.645999999999958</v>
      </c>
      <c r="H169" s="2">
        <v>961.70899999999995</v>
      </c>
      <c r="I169" s="56">
        <f t="shared" si="19"/>
        <v>99.828999999999994</v>
      </c>
      <c r="J169" s="57"/>
      <c r="K169" s="57"/>
      <c r="L169" s="47"/>
      <c r="M169" s="57"/>
      <c r="N169" s="57"/>
      <c r="O169" s="57"/>
      <c r="P169" s="57"/>
      <c r="Q169" s="51"/>
    </row>
    <row r="170" spans="1:17" ht="26.25" hidden="1" customHeight="1">
      <c r="A170" s="70"/>
      <c r="B170" s="152"/>
      <c r="C170" s="155"/>
      <c r="D170" s="73" t="s">
        <v>107</v>
      </c>
      <c r="E170" s="49">
        <v>0</v>
      </c>
      <c r="F170" s="49">
        <v>0</v>
      </c>
      <c r="G170" s="49">
        <v>0</v>
      </c>
      <c r="H170" s="49">
        <v>0</v>
      </c>
      <c r="I170" s="58" t="s">
        <v>119</v>
      </c>
      <c r="J170" s="57"/>
      <c r="K170" s="57"/>
      <c r="L170" s="47"/>
      <c r="M170" s="57"/>
      <c r="N170" s="57"/>
      <c r="O170" s="57"/>
      <c r="P170" s="57"/>
      <c r="Q170" s="29"/>
    </row>
    <row r="171" spans="1:17" ht="15" customHeight="1">
      <c r="A171" s="163">
        <v>9</v>
      </c>
      <c r="B171" s="162" t="s">
        <v>28</v>
      </c>
      <c r="C171" s="154" t="s">
        <v>129</v>
      </c>
      <c r="D171" s="84" t="s">
        <v>95</v>
      </c>
      <c r="E171" s="38">
        <f>SUM(E172:E174)</f>
        <v>345769.772</v>
      </c>
      <c r="F171" s="38">
        <f>SUM(F172:F174)</f>
        <v>368025.33700000006</v>
      </c>
      <c r="G171" s="38">
        <f>SUM(G172:G174)</f>
        <v>22255.565000000002</v>
      </c>
      <c r="H171" s="38">
        <f>SUM(H172:H174)</f>
        <v>367817.05499999999</v>
      </c>
      <c r="I171" s="18">
        <f t="shared" ref="I171" si="37">ROUND(H171/F171 *100,3)</f>
        <v>99.942999999999998</v>
      </c>
      <c r="J171" s="97">
        <v>12</v>
      </c>
      <c r="K171" s="97">
        <v>12</v>
      </c>
      <c r="L171" s="88">
        <f t="shared" ref="L171:L216" si="38">K171*100/J171</f>
        <v>100</v>
      </c>
      <c r="M171" s="97">
        <v>4</v>
      </c>
      <c r="N171" s="97">
        <v>4</v>
      </c>
      <c r="O171" s="88">
        <v>14</v>
      </c>
      <c r="P171" s="88">
        <v>14</v>
      </c>
      <c r="Q171" s="156" t="s">
        <v>128</v>
      </c>
    </row>
    <row r="172" spans="1:17" ht="22.5">
      <c r="A172" s="163"/>
      <c r="B172" s="162"/>
      <c r="C172" s="154"/>
      <c r="D172" s="73" t="s">
        <v>97</v>
      </c>
      <c r="E172" s="2">
        <v>80026.100000000006</v>
      </c>
      <c r="F172" s="2">
        <v>87966.1</v>
      </c>
      <c r="G172" s="2">
        <f t="shared" si="16"/>
        <v>7940</v>
      </c>
      <c r="H172" s="2">
        <v>87956.683000000005</v>
      </c>
      <c r="I172" s="17">
        <f t="shared" si="19"/>
        <v>99.989000000000004</v>
      </c>
      <c r="J172" s="47">
        <v>3</v>
      </c>
      <c r="K172" s="47">
        <v>3</v>
      </c>
      <c r="L172" s="47"/>
      <c r="M172" s="47"/>
      <c r="N172" s="47"/>
      <c r="O172" s="47"/>
      <c r="P172" s="47"/>
      <c r="Q172" s="157"/>
    </row>
    <row r="173" spans="1:17" ht="18" customHeight="1">
      <c r="A173" s="163"/>
      <c r="B173" s="162"/>
      <c r="C173" s="154"/>
      <c r="D173" s="73" t="s">
        <v>96</v>
      </c>
      <c r="E173" s="2">
        <v>265743.67200000002</v>
      </c>
      <c r="F173" s="2">
        <v>280059.23700000002</v>
      </c>
      <c r="G173" s="2">
        <f t="shared" si="16"/>
        <v>14315.565000000002</v>
      </c>
      <c r="H173" s="2">
        <v>279860.37199999997</v>
      </c>
      <c r="I173" s="17">
        <f t="shared" si="19"/>
        <v>99.929000000000002</v>
      </c>
      <c r="J173" s="47"/>
      <c r="K173" s="47"/>
      <c r="L173" s="47"/>
      <c r="M173" s="47"/>
      <c r="N173" s="47"/>
      <c r="O173" s="47"/>
      <c r="P173" s="47"/>
      <c r="Q173" s="157"/>
    </row>
    <row r="174" spans="1:17" ht="22.5" hidden="1">
      <c r="A174" s="163"/>
      <c r="B174" s="162"/>
      <c r="C174" s="154"/>
      <c r="D174" s="73" t="s">
        <v>107</v>
      </c>
      <c r="E174" s="2">
        <v>0</v>
      </c>
      <c r="F174" s="2">
        <v>0</v>
      </c>
      <c r="G174" s="2">
        <f t="shared" si="16"/>
        <v>0</v>
      </c>
      <c r="H174" s="2">
        <v>0</v>
      </c>
      <c r="I174" s="56" t="s">
        <v>119</v>
      </c>
      <c r="J174" s="47"/>
      <c r="K174" s="47"/>
      <c r="L174" s="47"/>
      <c r="M174" s="47"/>
      <c r="N174" s="47"/>
      <c r="O174" s="47"/>
      <c r="P174" s="47"/>
      <c r="Q174" s="158"/>
    </row>
    <row r="175" spans="1:17" ht="12" customHeight="1">
      <c r="A175" s="163"/>
      <c r="B175" s="152" t="s">
        <v>30</v>
      </c>
      <c r="C175" s="153" t="s">
        <v>29</v>
      </c>
      <c r="D175" s="73" t="s">
        <v>95</v>
      </c>
      <c r="E175" s="2">
        <f t="shared" ref="E175:F175" si="39">E176+E177+E178</f>
        <v>86570.698999999993</v>
      </c>
      <c r="F175" s="2">
        <f t="shared" si="39"/>
        <v>95491.777999999991</v>
      </c>
      <c r="G175" s="2">
        <f t="shared" si="16"/>
        <v>8921.0789999999979</v>
      </c>
      <c r="H175" s="2">
        <f>H176+H177</f>
        <v>95491.777999999991</v>
      </c>
      <c r="I175" s="56">
        <f t="shared" si="19"/>
        <v>100</v>
      </c>
      <c r="J175" s="47">
        <v>4</v>
      </c>
      <c r="K175" s="47">
        <v>4</v>
      </c>
      <c r="L175" s="47">
        <f t="shared" si="38"/>
        <v>100</v>
      </c>
      <c r="M175" s="47">
        <v>2</v>
      </c>
      <c r="N175" s="47">
        <v>2</v>
      </c>
      <c r="O175" s="47">
        <v>2</v>
      </c>
      <c r="P175" s="47">
        <v>2</v>
      </c>
      <c r="Q175" s="48" t="s">
        <v>90</v>
      </c>
    </row>
    <row r="176" spans="1:17" ht="22.5">
      <c r="A176" s="163"/>
      <c r="B176" s="152"/>
      <c r="C176" s="153"/>
      <c r="D176" s="73" t="s">
        <v>97</v>
      </c>
      <c r="E176" s="2">
        <v>79751.199999999997</v>
      </c>
      <c r="F176" s="2">
        <v>87691.199999999997</v>
      </c>
      <c r="G176" s="2">
        <f t="shared" si="16"/>
        <v>7940</v>
      </c>
      <c r="H176" s="2">
        <v>87691.199999999997</v>
      </c>
      <c r="I176" s="56">
        <f t="shared" si="19"/>
        <v>100</v>
      </c>
      <c r="J176" s="47"/>
      <c r="K176" s="47"/>
      <c r="L176" s="47"/>
      <c r="M176" s="47"/>
      <c r="N176" s="47"/>
      <c r="O176" s="47"/>
      <c r="P176" s="47"/>
      <c r="Q176" s="48"/>
    </row>
    <row r="177" spans="1:17" ht="14.25" customHeight="1">
      <c r="A177" s="163"/>
      <c r="B177" s="152"/>
      <c r="C177" s="153"/>
      <c r="D177" s="73" t="s">
        <v>96</v>
      </c>
      <c r="E177" s="2">
        <v>6819.4989999999998</v>
      </c>
      <c r="F177" s="2">
        <v>7800.5780000000004</v>
      </c>
      <c r="G177" s="2">
        <f t="shared" si="16"/>
        <v>981.07900000000063</v>
      </c>
      <c r="H177" s="2">
        <v>7800.5780000000004</v>
      </c>
      <c r="I177" s="56">
        <f t="shared" si="19"/>
        <v>100</v>
      </c>
      <c r="J177" s="47"/>
      <c r="K177" s="47"/>
      <c r="L177" s="47"/>
      <c r="M177" s="47"/>
      <c r="N177" s="47"/>
      <c r="O177" s="47"/>
      <c r="P177" s="47"/>
      <c r="Q177" s="48"/>
    </row>
    <row r="178" spans="1:17" ht="22.5" hidden="1">
      <c r="A178" s="163"/>
      <c r="B178" s="152"/>
      <c r="C178" s="153"/>
      <c r="D178" s="73" t="s">
        <v>107</v>
      </c>
      <c r="E178" s="2">
        <v>0</v>
      </c>
      <c r="F178" s="2">
        <v>0</v>
      </c>
      <c r="G178" s="2">
        <f t="shared" si="16"/>
        <v>0</v>
      </c>
      <c r="H178" s="2">
        <v>0</v>
      </c>
      <c r="I178" s="56" t="s">
        <v>119</v>
      </c>
      <c r="J178" s="47"/>
      <c r="K178" s="47"/>
      <c r="L178" s="47"/>
      <c r="M178" s="47"/>
      <c r="N178" s="47"/>
      <c r="O178" s="47"/>
      <c r="P178" s="47"/>
      <c r="Q178" s="48"/>
    </row>
    <row r="179" spans="1:17" ht="12.75" customHeight="1">
      <c r="A179" s="163"/>
      <c r="B179" s="152" t="s">
        <v>31</v>
      </c>
      <c r="C179" s="155" t="s">
        <v>143</v>
      </c>
      <c r="D179" s="73" t="s">
        <v>95</v>
      </c>
      <c r="E179" s="2">
        <f t="shared" ref="E179:F179" si="40">E180+E181+E182</f>
        <v>274.89999999999998</v>
      </c>
      <c r="F179" s="2">
        <f t="shared" si="40"/>
        <v>274.89999999999998</v>
      </c>
      <c r="G179" s="2">
        <f t="shared" si="16"/>
        <v>0</v>
      </c>
      <c r="H179" s="2">
        <f>H180+H181+H182</f>
        <v>265.483</v>
      </c>
      <c r="I179" s="101">
        <f t="shared" si="19"/>
        <v>96.573999999999998</v>
      </c>
      <c r="J179" s="47">
        <v>2</v>
      </c>
      <c r="K179" s="47">
        <v>2</v>
      </c>
      <c r="L179" s="47">
        <f t="shared" si="38"/>
        <v>100</v>
      </c>
      <c r="M179" s="47">
        <v>1</v>
      </c>
      <c r="N179" s="47">
        <v>1</v>
      </c>
      <c r="O179" s="47">
        <v>3</v>
      </c>
      <c r="P179" s="47">
        <v>3</v>
      </c>
      <c r="Q179" s="48" t="s">
        <v>90</v>
      </c>
    </row>
    <row r="180" spans="1:17" ht="22.5">
      <c r="A180" s="163"/>
      <c r="B180" s="152"/>
      <c r="C180" s="155"/>
      <c r="D180" s="73" t="s">
        <v>97</v>
      </c>
      <c r="E180" s="2">
        <v>274.89999999999998</v>
      </c>
      <c r="F180" s="2">
        <v>274.89999999999998</v>
      </c>
      <c r="G180" s="2">
        <f t="shared" si="16"/>
        <v>0</v>
      </c>
      <c r="H180" s="2">
        <v>265.483</v>
      </c>
      <c r="I180" s="101">
        <f t="shared" si="19"/>
        <v>96.573999999999998</v>
      </c>
      <c r="J180" s="47"/>
      <c r="K180" s="47"/>
      <c r="L180" s="47"/>
      <c r="M180" s="47"/>
      <c r="N180" s="47"/>
      <c r="O180" s="47"/>
      <c r="P180" s="47"/>
      <c r="Q180" s="50"/>
    </row>
    <row r="181" spans="1:17" ht="15" customHeight="1">
      <c r="A181" s="163"/>
      <c r="B181" s="152"/>
      <c r="C181" s="155"/>
      <c r="D181" s="73" t="s">
        <v>96</v>
      </c>
      <c r="E181" s="49">
        <v>0</v>
      </c>
      <c r="F181" s="49">
        <v>0</v>
      </c>
      <c r="G181" s="49">
        <f t="shared" ref="G181:G184" si="41">F181-E181</f>
        <v>0</v>
      </c>
      <c r="H181" s="49">
        <v>0</v>
      </c>
      <c r="I181" s="102" t="s">
        <v>119</v>
      </c>
      <c r="J181" s="47"/>
      <c r="K181" s="47"/>
      <c r="L181" s="47"/>
      <c r="M181" s="47"/>
      <c r="N181" s="47"/>
      <c r="O181" s="47"/>
      <c r="P181" s="47"/>
      <c r="Q181" s="50"/>
    </row>
    <row r="182" spans="1:17" ht="22.5" hidden="1">
      <c r="A182" s="163"/>
      <c r="B182" s="152"/>
      <c r="C182" s="155"/>
      <c r="D182" s="73" t="s">
        <v>107</v>
      </c>
      <c r="E182" s="2">
        <v>0</v>
      </c>
      <c r="F182" s="2">
        <v>0</v>
      </c>
      <c r="G182" s="2">
        <f t="shared" si="41"/>
        <v>0</v>
      </c>
      <c r="H182" s="2">
        <v>0</v>
      </c>
      <c r="I182" s="101" t="s">
        <v>119</v>
      </c>
      <c r="J182" s="47"/>
      <c r="K182" s="47"/>
      <c r="L182" s="47"/>
      <c r="M182" s="47"/>
      <c r="N182" s="47"/>
      <c r="O182" s="47"/>
      <c r="P182" s="47"/>
      <c r="Q182" s="48"/>
    </row>
    <row r="183" spans="1:17" ht="12" customHeight="1">
      <c r="A183" s="163"/>
      <c r="B183" s="152" t="s">
        <v>32</v>
      </c>
      <c r="C183" s="155" t="s">
        <v>129</v>
      </c>
      <c r="D183" s="73" t="s">
        <v>95</v>
      </c>
      <c r="E183" s="2">
        <f>E184+E185+E186</f>
        <v>258924.17300000001</v>
      </c>
      <c r="F183" s="2">
        <f>F184+F185+F186</f>
        <v>272258.65899999999</v>
      </c>
      <c r="G183" s="2">
        <f t="shared" si="41"/>
        <v>13334.485999999975</v>
      </c>
      <c r="H183" s="2">
        <f>H184+H185+H186</f>
        <v>272059.79399999999</v>
      </c>
      <c r="I183" s="101">
        <f t="shared" si="19"/>
        <v>99.927000000000007</v>
      </c>
      <c r="J183" s="47">
        <v>3</v>
      </c>
      <c r="K183" s="47">
        <v>3</v>
      </c>
      <c r="L183" s="47">
        <f t="shared" si="38"/>
        <v>100</v>
      </c>
      <c r="M183" s="47">
        <v>1</v>
      </c>
      <c r="N183" s="47">
        <v>1</v>
      </c>
      <c r="O183" s="47">
        <v>9</v>
      </c>
      <c r="P183" s="47">
        <v>9</v>
      </c>
      <c r="Q183" s="50" t="s">
        <v>90</v>
      </c>
    </row>
    <row r="184" spans="1:17" ht="22.5">
      <c r="A184" s="163"/>
      <c r="B184" s="152"/>
      <c r="C184" s="155"/>
      <c r="D184" s="73" t="s">
        <v>97</v>
      </c>
      <c r="E184" s="2">
        <v>0</v>
      </c>
      <c r="F184" s="2">
        <v>0</v>
      </c>
      <c r="G184" s="2">
        <f t="shared" si="41"/>
        <v>0</v>
      </c>
      <c r="H184" s="2">
        <v>0</v>
      </c>
      <c r="I184" s="101" t="s">
        <v>119</v>
      </c>
      <c r="J184" s="5"/>
      <c r="K184" s="5"/>
      <c r="L184" s="47"/>
      <c r="M184" s="5"/>
      <c r="N184" s="5"/>
      <c r="O184" s="5"/>
      <c r="P184" s="5"/>
      <c r="Q184" s="51"/>
    </row>
    <row r="185" spans="1:17" ht="23.25" customHeight="1">
      <c r="A185" s="163"/>
      <c r="B185" s="152"/>
      <c r="C185" s="155"/>
      <c r="D185" s="73" t="s">
        <v>96</v>
      </c>
      <c r="E185" s="2">
        <v>258924.17300000001</v>
      </c>
      <c r="F185" s="2">
        <v>272258.65899999999</v>
      </c>
      <c r="G185" s="2">
        <f>F185-E185</f>
        <v>13334.485999999975</v>
      </c>
      <c r="H185" s="2">
        <v>272059.79399999999</v>
      </c>
      <c r="I185" s="101">
        <f t="shared" si="19"/>
        <v>99.927000000000007</v>
      </c>
      <c r="J185" s="5"/>
      <c r="K185" s="5"/>
      <c r="L185" s="47"/>
      <c r="M185" s="5"/>
      <c r="N185" s="5"/>
      <c r="O185" s="5"/>
      <c r="P185" s="5"/>
      <c r="Q185" s="51"/>
    </row>
    <row r="186" spans="1:17" ht="10.5" hidden="1" customHeight="1">
      <c r="A186" s="163"/>
      <c r="B186" s="152"/>
      <c r="C186" s="155"/>
      <c r="D186" s="73" t="s">
        <v>107</v>
      </c>
      <c r="E186" s="2">
        <v>0</v>
      </c>
      <c r="F186" s="2">
        <v>0</v>
      </c>
      <c r="G186" s="2">
        <f t="shared" ref="G186:G249" si="42">F186-E186</f>
        <v>0</v>
      </c>
      <c r="H186" s="2">
        <v>0</v>
      </c>
      <c r="I186" s="102" t="s">
        <v>119</v>
      </c>
      <c r="J186" s="5"/>
      <c r="K186" s="5"/>
      <c r="L186" s="47"/>
      <c r="M186" s="5"/>
      <c r="N186" s="5"/>
      <c r="O186" s="5"/>
      <c r="P186" s="5"/>
      <c r="Q186" s="51"/>
    </row>
    <row r="187" spans="1:17" ht="15" customHeight="1">
      <c r="A187" s="148">
        <v>10</v>
      </c>
      <c r="B187" s="162" t="s">
        <v>34</v>
      </c>
      <c r="C187" s="154" t="s">
        <v>99</v>
      </c>
      <c r="D187" s="74" t="s">
        <v>95</v>
      </c>
      <c r="E187" s="38">
        <f>E191+E195+E199+E203+E207</f>
        <v>895350.30499999993</v>
      </c>
      <c r="F187" s="38">
        <f>F191+F195+F199+F203+F207</f>
        <v>896826.14100000006</v>
      </c>
      <c r="G187" s="38">
        <f t="shared" si="42"/>
        <v>1475.8360000001267</v>
      </c>
      <c r="H187" s="38">
        <f>H191+H195+H199+H203+H207</f>
        <v>891566.78099999984</v>
      </c>
      <c r="I187" s="18">
        <f t="shared" ref="I187:I253" si="43">ROUND(H187/F187 *100,3)</f>
        <v>99.414000000000001</v>
      </c>
      <c r="J187" s="76">
        <v>19</v>
      </c>
      <c r="K187" s="76">
        <v>19</v>
      </c>
      <c r="L187" s="94">
        <f t="shared" si="38"/>
        <v>100</v>
      </c>
      <c r="M187" s="76">
        <v>8</v>
      </c>
      <c r="N187" s="76">
        <v>8</v>
      </c>
      <c r="O187" s="76">
        <v>23</v>
      </c>
      <c r="P187" s="76">
        <v>23</v>
      </c>
      <c r="Q187" s="156" t="s">
        <v>128</v>
      </c>
    </row>
    <row r="188" spans="1:17" ht="24" customHeight="1">
      <c r="A188" s="148"/>
      <c r="B188" s="162"/>
      <c r="C188" s="154"/>
      <c r="D188" s="45" t="s">
        <v>97</v>
      </c>
      <c r="E188" s="2">
        <v>0</v>
      </c>
      <c r="F188" s="2">
        <v>0</v>
      </c>
      <c r="G188" s="2">
        <f t="shared" si="42"/>
        <v>0</v>
      </c>
      <c r="H188" s="2">
        <v>0</v>
      </c>
      <c r="I188" s="17" t="s">
        <v>119</v>
      </c>
      <c r="J188" s="47">
        <v>4</v>
      </c>
      <c r="K188" s="47">
        <v>4</v>
      </c>
      <c r="L188" s="47"/>
      <c r="M188" s="47"/>
      <c r="N188" s="47"/>
      <c r="O188" s="47"/>
      <c r="P188" s="47"/>
      <c r="Q188" s="157"/>
    </row>
    <row r="189" spans="1:17" ht="15" customHeight="1">
      <c r="A189" s="148"/>
      <c r="B189" s="162"/>
      <c r="C189" s="154"/>
      <c r="D189" s="45" t="s">
        <v>96</v>
      </c>
      <c r="E189" s="2">
        <v>895350.30500000005</v>
      </c>
      <c r="F189" s="2">
        <v>896826.14099999995</v>
      </c>
      <c r="G189" s="2">
        <f t="shared" si="42"/>
        <v>1475.8359999998938</v>
      </c>
      <c r="H189" s="2">
        <v>891566.78099999996</v>
      </c>
      <c r="I189" s="17">
        <f t="shared" si="43"/>
        <v>99.414000000000001</v>
      </c>
      <c r="J189" s="47"/>
      <c r="K189" s="47"/>
      <c r="L189" s="47"/>
      <c r="M189" s="47"/>
      <c r="N189" s="47"/>
      <c r="O189" s="47"/>
      <c r="P189" s="47"/>
      <c r="Q189" s="157"/>
    </row>
    <row r="190" spans="1:17" ht="27" customHeight="1">
      <c r="A190" s="148"/>
      <c r="B190" s="162"/>
      <c r="C190" s="154"/>
      <c r="D190" s="73" t="s">
        <v>107</v>
      </c>
      <c r="E190" s="49">
        <v>0</v>
      </c>
      <c r="F190" s="49">
        <v>0</v>
      </c>
      <c r="G190" s="49">
        <f t="shared" si="42"/>
        <v>0</v>
      </c>
      <c r="H190" s="49">
        <v>0</v>
      </c>
      <c r="I190" s="89" t="s">
        <v>119</v>
      </c>
      <c r="J190" s="47"/>
      <c r="K190" s="47"/>
      <c r="L190" s="47"/>
      <c r="M190" s="47"/>
      <c r="N190" s="47"/>
      <c r="O190" s="47"/>
      <c r="P190" s="47"/>
      <c r="Q190" s="158"/>
    </row>
    <row r="191" spans="1:17" ht="15" customHeight="1">
      <c r="A191" s="148"/>
      <c r="B191" s="152" t="s">
        <v>35</v>
      </c>
      <c r="C191" s="155" t="s">
        <v>99</v>
      </c>
      <c r="D191" s="45" t="s">
        <v>95</v>
      </c>
      <c r="E191" s="2">
        <f>E192+E193</f>
        <v>299909.28999999998</v>
      </c>
      <c r="F191" s="2">
        <f>F192+F193</f>
        <v>297836.59000000003</v>
      </c>
      <c r="G191" s="2">
        <f t="shared" si="42"/>
        <v>-2072.6999999999534</v>
      </c>
      <c r="H191" s="2">
        <f>H192+H193</f>
        <v>294689.17</v>
      </c>
      <c r="I191" s="17">
        <f t="shared" si="43"/>
        <v>98.942999999999998</v>
      </c>
      <c r="J191" s="47">
        <v>7</v>
      </c>
      <c r="K191" s="47">
        <v>7</v>
      </c>
      <c r="L191" s="47">
        <f t="shared" si="38"/>
        <v>100</v>
      </c>
      <c r="M191" s="47">
        <v>3</v>
      </c>
      <c r="N191" s="47">
        <v>3</v>
      </c>
      <c r="O191" s="47">
        <v>10</v>
      </c>
      <c r="P191" s="47">
        <v>10</v>
      </c>
      <c r="Q191" s="48" t="s">
        <v>90</v>
      </c>
    </row>
    <row r="192" spans="1:17" ht="21" customHeight="1">
      <c r="A192" s="148"/>
      <c r="B192" s="152"/>
      <c r="C192" s="155"/>
      <c r="D192" s="45" t="s">
        <v>97</v>
      </c>
      <c r="E192" s="2">
        <v>0</v>
      </c>
      <c r="F192" s="2">
        <v>0</v>
      </c>
      <c r="G192" s="2">
        <f t="shared" si="42"/>
        <v>0</v>
      </c>
      <c r="H192" s="2">
        <v>0</v>
      </c>
      <c r="I192" s="17" t="s">
        <v>119</v>
      </c>
      <c r="J192" s="47"/>
      <c r="K192" s="47"/>
      <c r="L192" s="47"/>
      <c r="M192" s="47"/>
      <c r="N192" s="47"/>
      <c r="O192" s="47"/>
      <c r="P192" s="47"/>
      <c r="Q192" s="48"/>
    </row>
    <row r="193" spans="1:17" ht="13.5" customHeight="1">
      <c r="A193" s="148"/>
      <c r="B193" s="152"/>
      <c r="C193" s="155"/>
      <c r="D193" s="73" t="s">
        <v>96</v>
      </c>
      <c r="E193" s="49">
        <v>299909.28999999998</v>
      </c>
      <c r="F193" s="49">
        <v>297836.59000000003</v>
      </c>
      <c r="G193" s="49">
        <f t="shared" si="42"/>
        <v>-2072.6999999999534</v>
      </c>
      <c r="H193" s="49">
        <v>294689.17</v>
      </c>
      <c r="I193" s="89">
        <f t="shared" si="43"/>
        <v>98.942999999999998</v>
      </c>
      <c r="J193" s="47"/>
      <c r="K193" s="47"/>
      <c r="L193" s="47"/>
      <c r="M193" s="47"/>
      <c r="N193" s="47"/>
      <c r="O193" s="47"/>
      <c r="P193" s="47"/>
      <c r="Q193" s="48"/>
    </row>
    <row r="194" spans="1:17" ht="4.5" hidden="1" customHeight="1">
      <c r="A194" s="148"/>
      <c r="B194" s="152"/>
      <c r="C194" s="155"/>
      <c r="D194" s="45" t="s">
        <v>107</v>
      </c>
      <c r="E194" s="2">
        <v>0</v>
      </c>
      <c r="F194" s="2">
        <v>0</v>
      </c>
      <c r="G194" s="2">
        <f t="shared" si="42"/>
        <v>0</v>
      </c>
      <c r="H194" s="2">
        <v>0</v>
      </c>
      <c r="I194" s="17" t="s">
        <v>119</v>
      </c>
      <c r="J194" s="47"/>
      <c r="K194" s="47"/>
      <c r="L194" s="47"/>
      <c r="M194" s="47"/>
      <c r="N194" s="47"/>
      <c r="O194" s="47"/>
      <c r="P194" s="47"/>
      <c r="Q194" s="48"/>
    </row>
    <row r="195" spans="1:17" ht="15" customHeight="1">
      <c r="A195" s="148"/>
      <c r="B195" s="152" t="s">
        <v>36</v>
      </c>
      <c r="C195" s="155" t="s">
        <v>99</v>
      </c>
      <c r="D195" s="45" t="s">
        <v>95</v>
      </c>
      <c r="E195" s="2">
        <f>E196+E197</f>
        <v>560594.19499999995</v>
      </c>
      <c r="F195" s="2">
        <f>F196+F197</f>
        <v>562019.39</v>
      </c>
      <c r="G195" s="2">
        <f t="shared" si="42"/>
        <v>1425.1950000000652</v>
      </c>
      <c r="H195" s="2">
        <f>H196+H197</f>
        <v>559944.571</v>
      </c>
      <c r="I195" s="17">
        <f t="shared" si="43"/>
        <v>99.631</v>
      </c>
      <c r="J195" s="47">
        <v>2</v>
      </c>
      <c r="K195" s="47">
        <v>2</v>
      </c>
      <c r="L195" s="47">
        <f t="shared" si="38"/>
        <v>100</v>
      </c>
      <c r="M195" s="47">
        <v>2</v>
      </c>
      <c r="N195" s="47">
        <v>2</v>
      </c>
      <c r="O195" s="47">
        <v>7</v>
      </c>
      <c r="P195" s="47">
        <v>7</v>
      </c>
      <c r="Q195" s="48" t="s">
        <v>90</v>
      </c>
    </row>
    <row r="196" spans="1:17" ht="21.75" customHeight="1">
      <c r="A196" s="148"/>
      <c r="B196" s="152"/>
      <c r="C196" s="155"/>
      <c r="D196" s="45" t="s">
        <v>97</v>
      </c>
      <c r="E196" s="2">
        <v>0</v>
      </c>
      <c r="F196" s="2">
        <v>0</v>
      </c>
      <c r="G196" s="2">
        <f t="shared" si="42"/>
        <v>0</v>
      </c>
      <c r="H196" s="2">
        <v>0</v>
      </c>
      <c r="I196" s="17" t="s">
        <v>119</v>
      </c>
      <c r="J196" s="47"/>
      <c r="K196" s="47"/>
      <c r="L196" s="47"/>
      <c r="M196" s="47"/>
      <c r="N196" s="47"/>
      <c r="O196" s="47"/>
      <c r="P196" s="47"/>
      <c r="Q196" s="48"/>
    </row>
    <row r="197" spans="1:17" ht="18.75" customHeight="1">
      <c r="A197" s="148"/>
      <c r="B197" s="152"/>
      <c r="C197" s="155"/>
      <c r="D197" s="45" t="s">
        <v>96</v>
      </c>
      <c r="E197" s="2">
        <v>560594.19499999995</v>
      </c>
      <c r="F197" s="2">
        <v>562019.39</v>
      </c>
      <c r="G197" s="2">
        <f t="shared" si="42"/>
        <v>1425.1950000000652</v>
      </c>
      <c r="H197" s="2">
        <v>559944.571</v>
      </c>
      <c r="I197" s="17">
        <f t="shared" si="43"/>
        <v>99.631</v>
      </c>
      <c r="J197" s="47"/>
      <c r="K197" s="47"/>
      <c r="L197" s="47"/>
      <c r="M197" s="47"/>
      <c r="N197" s="47"/>
      <c r="O197" s="47"/>
      <c r="P197" s="47"/>
      <c r="Q197" s="48"/>
    </row>
    <row r="198" spans="1:17" ht="25.5" hidden="1" customHeight="1">
      <c r="A198" s="148"/>
      <c r="B198" s="152"/>
      <c r="C198" s="155"/>
      <c r="D198" s="45" t="s">
        <v>107</v>
      </c>
      <c r="E198" s="2">
        <v>0</v>
      </c>
      <c r="F198" s="2">
        <v>0</v>
      </c>
      <c r="G198" s="2">
        <f t="shared" si="42"/>
        <v>0</v>
      </c>
      <c r="H198" s="2">
        <v>0</v>
      </c>
      <c r="I198" s="17" t="s">
        <v>119</v>
      </c>
      <c r="J198" s="47"/>
      <c r="K198" s="47"/>
      <c r="L198" s="47"/>
      <c r="M198" s="47"/>
      <c r="N198" s="47"/>
      <c r="O198" s="47"/>
      <c r="P198" s="47"/>
      <c r="Q198" s="48"/>
    </row>
    <row r="199" spans="1:17" ht="15" customHeight="1">
      <c r="A199" s="148"/>
      <c r="B199" s="152" t="s">
        <v>37</v>
      </c>
      <c r="C199" s="155" t="s">
        <v>33</v>
      </c>
      <c r="D199" s="45" t="s">
        <v>95</v>
      </c>
      <c r="E199" s="2">
        <f>E200+E201</f>
        <v>950</v>
      </c>
      <c r="F199" s="2">
        <f>F200+F201</f>
        <v>950</v>
      </c>
      <c r="G199" s="2">
        <f t="shared" si="42"/>
        <v>0</v>
      </c>
      <c r="H199" s="2">
        <f>H200+H201</f>
        <v>950</v>
      </c>
      <c r="I199" s="17">
        <f t="shared" si="43"/>
        <v>100</v>
      </c>
      <c r="J199" s="47">
        <v>2</v>
      </c>
      <c r="K199" s="47">
        <v>2</v>
      </c>
      <c r="L199" s="47">
        <f t="shared" si="38"/>
        <v>100</v>
      </c>
      <c r="M199" s="47">
        <v>1</v>
      </c>
      <c r="N199" s="47">
        <v>1</v>
      </c>
      <c r="O199" s="47">
        <v>1</v>
      </c>
      <c r="P199" s="47">
        <v>1</v>
      </c>
      <c r="Q199" s="48" t="s">
        <v>90</v>
      </c>
    </row>
    <row r="200" spans="1:17" ht="22.5">
      <c r="A200" s="148"/>
      <c r="B200" s="152"/>
      <c r="C200" s="155"/>
      <c r="D200" s="45" t="s">
        <v>97</v>
      </c>
      <c r="E200" s="2">
        <v>0</v>
      </c>
      <c r="F200" s="2">
        <v>0</v>
      </c>
      <c r="G200" s="2">
        <f t="shared" si="42"/>
        <v>0</v>
      </c>
      <c r="H200" s="2">
        <v>0</v>
      </c>
      <c r="I200" s="17" t="s">
        <v>119</v>
      </c>
      <c r="J200" s="47"/>
      <c r="K200" s="47"/>
      <c r="L200" s="47"/>
      <c r="M200" s="47"/>
      <c r="N200" s="47"/>
      <c r="O200" s="47"/>
      <c r="P200" s="47"/>
      <c r="Q200" s="50"/>
    </row>
    <row r="201" spans="1:17" ht="45.75" customHeight="1">
      <c r="A201" s="148"/>
      <c r="B201" s="152"/>
      <c r="C201" s="155"/>
      <c r="D201" s="139" t="s">
        <v>96</v>
      </c>
      <c r="E201" s="49">
        <v>950</v>
      </c>
      <c r="F201" s="49">
        <v>950</v>
      </c>
      <c r="G201" s="49">
        <f t="shared" si="42"/>
        <v>0</v>
      </c>
      <c r="H201" s="49">
        <v>950</v>
      </c>
      <c r="I201" s="89">
        <f t="shared" si="43"/>
        <v>100</v>
      </c>
      <c r="J201" s="47"/>
      <c r="K201" s="47"/>
      <c r="L201" s="47"/>
      <c r="M201" s="47"/>
      <c r="N201" s="47"/>
      <c r="O201" s="47"/>
      <c r="P201" s="47"/>
      <c r="Q201" s="50"/>
    </row>
    <row r="202" spans="1:17" ht="22.5" hidden="1">
      <c r="A202" s="148"/>
      <c r="B202" s="152"/>
      <c r="C202" s="155"/>
      <c r="D202" s="45" t="s">
        <v>107</v>
      </c>
      <c r="E202" s="2">
        <v>0</v>
      </c>
      <c r="F202" s="2">
        <v>0</v>
      </c>
      <c r="G202" s="2">
        <f t="shared" si="42"/>
        <v>0</v>
      </c>
      <c r="H202" s="2">
        <v>0</v>
      </c>
      <c r="I202" s="17" t="s">
        <v>119</v>
      </c>
      <c r="J202" s="47"/>
      <c r="K202" s="47"/>
      <c r="L202" s="47"/>
      <c r="M202" s="47"/>
      <c r="N202" s="47"/>
      <c r="O202" s="47"/>
      <c r="P202" s="47"/>
      <c r="Q202" s="48"/>
    </row>
    <row r="203" spans="1:17" ht="15" customHeight="1">
      <c r="A203" s="148"/>
      <c r="B203" s="152" t="s">
        <v>38</v>
      </c>
      <c r="C203" s="155" t="s">
        <v>99</v>
      </c>
      <c r="D203" s="45" t="s">
        <v>95</v>
      </c>
      <c r="E203" s="2">
        <f>E204+E205</f>
        <v>30276.145</v>
      </c>
      <c r="F203" s="2">
        <f>F204+F205</f>
        <v>32399.486000000001</v>
      </c>
      <c r="G203" s="2">
        <f t="shared" si="42"/>
        <v>2123.3410000000003</v>
      </c>
      <c r="H203" s="2">
        <f>H204+H205</f>
        <v>32362.368999999999</v>
      </c>
      <c r="I203" s="79">
        <f t="shared" si="43"/>
        <v>99.885000000000005</v>
      </c>
      <c r="J203" s="47">
        <v>1</v>
      </c>
      <c r="K203" s="47">
        <v>1</v>
      </c>
      <c r="L203" s="47">
        <f t="shared" si="38"/>
        <v>100</v>
      </c>
      <c r="M203" s="47">
        <v>1</v>
      </c>
      <c r="N203" s="47">
        <v>1</v>
      </c>
      <c r="O203" s="47">
        <v>1</v>
      </c>
      <c r="P203" s="47">
        <v>1</v>
      </c>
      <c r="Q203" s="50" t="s">
        <v>90</v>
      </c>
    </row>
    <row r="204" spans="1:17" ht="22.5">
      <c r="A204" s="148"/>
      <c r="B204" s="152"/>
      <c r="C204" s="155"/>
      <c r="D204" s="45" t="s">
        <v>97</v>
      </c>
      <c r="E204" s="2">
        <v>0</v>
      </c>
      <c r="F204" s="2">
        <v>0</v>
      </c>
      <c r="G204" s="2">
        <f t="shared" si="42"/>
        <v>0</v>
      </c>
      <c r="H204" s="2">
        <v>0</v>
      </c>
      <c r="I204" s="17" t="s">
        <v>119</v>
      </c>
      <c r="J204" s="47"/>
      <c r="K204" s="47"/>
      <c r="L204" s="47"/>
      <c r="M204" s="47"/>
      <c r="N204" s="47"/>
      <c r="O204" s="47"/>
      <c r="P204" s="47"/>
      <c r="Q204" s="50"/>
    </row>
    <row r="205" spans="1:17" ht="20.25" customHeight="1">
      <c r="A205" s="148"/>
      <c r="B205" s="152"/>
      <c r="C205" s="155"/>
      <c r="D205" s="45" t="s">
        <v>96</v>
      </c>
      <c r="E205" s="2">
        <v>30276.145</v>
      </c>
      <c r="F205" s="2">
        <v>32399.486000000001</v>
      </c>
      <c r="G205" s="2">
        <f t="shared" si="42"/>
        <v>2123.3410000000003</v>
      </c>
      <c r="H205" s="2">
        <v>32362.368999999999</v>
      </c>
      <c r="I205" s="79">
        <f t="shared" si="43"/>
        <v>99.885000000000005</v>
      </c>
      <c r="J205" s="47"/>
      <c r="K205" s="47"/>
      <c r="L205" s="47"/>
      <c r="M205" s="47"/>
      <c r="N205" s="47"/>
      <c r="O205" s="47"/>
      <c r="P205" s="47"/>
      <c r="Q205" s="50"/>
    </row>
    <row r="206" spans="1:17" ht="27" customHeight="1">
      <c r="A206" s="148"/>
      <c r="B206" s="152"/>
      <c r="C206" s="155"/>
      <c r="D206" s="73" t="s">
        <v>107</v>
      </c>
      <c r="E206" s="49">
        <v>0</v>
      </c>
      <c r="F206" s="49">
        <v>0</v>
      </c>
      <c r="G206" s="49">
        <f t="shared" si="42"/>
        <v>0</v>
      </c>
      <c r="H206" s="49">
        <v>0</v>
      </c>
      <c r="I206" s="49" t="s">
        <v>119</v>
      </c>
      <c r="J206" s="47"/>
      <c r="K206" s="47"/>
      <c r="L206" s="47"/>
      <c r="M206" s="47"/>
      <c r="N206" s="47"/>
      <c r="O206" s="47"/>
      <c r="P206" s="47"/>
      <c r="Q206" s="50"/>
    </row>
    <row r="207" spans="1:17" ht="13.5" customHeight="1">
      <c r="A207" s="159"/>
      <c r="B207" s="152" t="s">
        <v>138</v>
      </c>
      <c r="C207" s="155" t="s">
        <v>99</v>
      </c>
      <c r="D207" s="45" t="s">
        <v>95</v>
      </c>
      <c r="E207" s="2">
        <f>E208+E209</f>
        <v>3620.6750000000002</v>
      </c>
      <c r="F207" s="2">
        <f>F208+F209</f>
        <v>3620.6750000000002</v>
      </c>
      <c r="G207" s="2">
        <f t="shared" si="42"/>
        <v>0</v>
      </c>
      <c r="H207" s="2">
        <f>H208+H209</f>
        <v>3620.6709999999998</v>
      </c>
      <c r="I207" s="17">
        <f t="shared" si="43"/>
        <v>100</v>
      </c>
      <c r="J207" s="47">
        <v>3</v>
      </c>
      <c r="K207" s="47">
        <v>3</v>
      </c>
      <c r="L207" s="47">
        <f t="shared" si="38"/>
        <v>100</v>
      </c>
      <c r="M207" s="47">
        <v>1</v>
      </c>
      <c r="N207" s="47">
        <v>1</v>
      </c>
      <c r="O207" s="47">
        <v>4</v>
      </c>
      <c r="P207" s="47">
        <v>4</v>
      </c>
      <c r="Q207" s="50" t="s">
        <v>90</v>
      </c>
    </row>
    <row r="208" spans="1:17" ht="22.5" customHeight="1">
      <c r="A208" s="160"/>
      <c r="B208" s="152"/>
      <c r="C208" s="155"/>
      <c r="D208" s="45" t="s">
        <v>97</v>
      </c>
      <c r="E208" s="2">
        <v>0</v>
      </c>
      <c r="F208" s="2">
        <v>0</v>
      </c>
      <c r="G208" s="2">
        <f t="shared" si="42"/>
        <v>0</v>
      </c>
      <c r="H208" s="2">
        <v>0</v>
      </c>
      <c r="I208" s="17" t="s">
        <v>119</v>
      </c>
      <c r="J208" s="47"/>
      <c r="K208" s="47"/>
      <c r="L208" s="47"/>
      <c r="M208" s="47"/>
      <c r="N208" s="47"/>
      <c r="O208" s="47"/>
      <c r="P208" s="47"/>
      <c r="Q208" s="50"/>
    </row>
    <row r="209" spans="1:17" ht="21" customHeight="1">
      <c r="A209" s="160"/>
      <c r="B209" s="152"/>
      <c r="C209" s="155"/>
      <c r="D209" s="73" t="s">
        <v>96</v>
      </c>
      <c r="E209" s="49">
        <v>3620.6750000000002</v>
      </c>
      <c r="F209" s="49">
        <v>3620.6750000000002</v>
      </c>
      <c r="G209" s="49">
        <f t="shared" si="42"/>
        <v>0</v>
      </c>
      <c r="H209" s="49">
        <v>3620.6709999999998</v>
      </c>
      <c r="I209" s="89">
        <f t="shared" si="43"/>
        <v>100</v>
      </c>
      <c r="J209" s="47"/>
      <c r="K209" s="47"/>
      <c r="L209" s="47"/>
      <c r="M209" s="47"/>
      <c r="N209" s="47"/>
      <c r="O209" s="47"/>
      <c r="P209" s="47"/>
      <c r="Q209" s="50"/>
    </row>
    <row r="210" spans="1:17" ht="6" hidden="1" customHeight="1">
      <c r="A210" s="161"/>
      <c r="B210" s="152"/>
      <c r="C210" s="155"/>
      <c r="D210" s="73" t="s">
        <v>107</v>
      </c>
      <c r="E210" s="2">
        <v>0</v>
      </c>
      <c r="F210" s="2">
        <v>0</v>
      </c>
      <c r="G210" s="2">
        <f t="shared" si="42"/>
        <v>0</v>
      </c>
      <c r="H210" s="2">
        <v>0</v>
      </c>
      <c r="I210" s="17" t="s">
        <v>119</v>
      </c>
      <c r="J210" s="47"/>
      <c r="K210" s="47"/>
      <c r="L210" s="47"/>
      <c r="M210" s="47"/>
      <c r="N210" s="47"/>
      <c r="O210" s="47"/>
      <c r="P210" s="47"/>
      <c r="Q210" s="50"/>
    </row>
    <row r="211" spans="1:17" ht="13.5" customHeight="1">
      <c r="A211" s="148">
        <v>11</v>
      </c>
      <c r="B211" s="162" t="s">
        <v>39</v>
      </c>
      <c r="C211" s="154" t="s">
        <v>40</v>
      </c>
      <c r="D211" s="84" t="s">
        <v>95</v>
      </c>
      <c r="E211" s="38">
        <f>E212+E213+E214+E215</f>
        <v>1744404.585</v>
      </c>
      <c r="F211" s="38">
        <f>F212+F213+F214+F215</f>
        <v>1840461.192</v>
      </c>
      <c r="G211" s="38">
        <f t="shared" si="42"/>
        <v>96056.607000000076</v>
      </c>
      <c r="H211" s="38">
        <f>H212+H213+H214+H215</f>
        <v>1838341.2520000001</v>
      </c>
      <c r="I211" s="17">
        <f t="shared" si="43"/>
        <v>99.885000000000005</v>
      </c>
      <c r="J211" s="76">
        <v>43</v>
      </c>
      <c r="K211" s="76">
        <v>30</v>
      </c>
      <c r="L211" s="88">
        <f t="shared" si="38"/>
        <v>69.767441860465112</v>
      </c>
      <c r="M211" s="76">
        <v>21</v>
      </c>
      <c r="N211" s="76">
        <v>20</v>
      </c>
      <c r="O211" s="95">
        <v>26</v>
      </c>
      <c r="P211" s="95">
        <v>25</v>
      </c>
      <c r="Q211" s="145" t="s">
        <v>130</v>
      </c>
    </row>
    <row r="212" spans="1:17" ht="22.5">
      <c r="A212" s="148"/>
      <c r="B212" s="162"/>
      <c r="C212" s="154"/>
      <c r="D212" s="73" t="s">
        <v>97</v>
      </c>
      <c r="E212" s="2">
        <f>E217+E227+E222+E232</f>
        <v>66637.399999999994</v>
      </c>
      <c r="F212" s="2">
        <f>F217+F227+F222+F232</f>
        <v>66637.399999999994</v>
      </c>
      <c r="G212" s="2">
        <f t="shared" si="42"/>
        <v>0</v>
      </c>
      <c r="H212" s="2">
        <f>H217+H227+H222+H232</f>
        <v>66612.467999999993</v>
      </c>
      <c r="I212" s="17">
        <f t="shared" si="43"/>
        <v>99.962999999999994</v>
      </c>
      <c r="J212" s="77">
        <v>5</v>
      </c>
      <c r="K212" s="47">
        <v>4</v>
      </c>
      <c r="L212" s="47"/>
      <c r="M212" s="47"/>
      <c r="N212" s="47"/>
      <c r="O212" s="59"/>
      <c r="P212" s="59"/>
      <c r="Q212" s="146"/>
    </row>
    <row r="213" spans="1:17" ht="14.25" customHeight="1">
      <c r="A213" s="148"/>
      <c r="B213" s="162"/>
      <c r="C213" s="154"/>
      <c r="D213" s="73" t="s">
        <v>96</v>
      </c>
      <c r="E213" s="2">
        <f>E218+E228+E223+E233</f>
        <v>1228560.885</v>
      </c>
      <c r="F213" s="2">
        <f>F218+F228+F223+F233</f>
        <v>1324617.4920000001</v>
      </c>
      <c r="G213" s="2">
        <f t="shared" si="42"/>
        <v>96056.607000000076</v>
      </c>
      <c r="H213" s="2">
        <f>H218+H228+H223+H233</f>
        <v>1322522.4839999999</v>
      </c>
      <c r="I213" s="17">
        <f t="shared" si="43"/>
        <v>99.841999999999999</v>
      </c>
      <c r="J213" s="47"/>
      <c r="K213" s="47"/>
      <c r="L213" s="47"/>
      <c r="M213" s="47"/>
      <c r="N213" s="47"/>
      <c r="O213" s="59"/>
      <c r="P213" s="59"/>
      <c r="Q213" s="146"/>
    </row>
    <row r="214" spans="1:17" ht="14.25" customHeight="1">
      <c r="A214" s="148"/>
      <c r="B214" s="162"/>
      <c r="C214" s="154"/>
      <c r="D214" s="73" t="s">
        <v>109</v>
      </c>
      <c r="E214" s="2">
        <f>E219+E229+E224</f>
        <v>418562.30000000005</v>
      </c>
      <c r="F214" s="2">
        <f>F219+F229+F224</f>
        <v>418562.30000000005</v>
      </c>
      <c r="G214" s="2">
        <f t="shared" si="42"/>
        <v>0</v>
      </c>
      <c r="H214" s="2">
        <f>H219+H229+H224</f>
        <v>418562.30000000005</v>
      </c>
      <c r="I214" s="17">
        <f t="shared" si="43"/>
        <v>100</v>
      </c>
      <c r="J214" s="47"/>
      <c r="K214" s="47"/>
      <c r="L214" s="47"/>
      <c r="M214" s="47"/>
      <c r="N214" s="47"/>
      <c r="O214" s="59"/>
      <c r="P214" s="59"/>
      <c r="Q214" s="146"/>
    </row>
    <row r="215" spans="1:17" ht="24" customHeight="1">
      <c r="A215" s="148"/>
      <c r="B215" s="162"/>
      <c r="C215" s="154"/>
      <c r="D215" s="73" t="s">
        <v>107</v>
      </c>
      <c r="E215" s="2">
        <f>E220+E230+E225</f>
        <v>30644</v>
      </c>
      <c r="F215" s="2">
        <f>F220+F230+F225</f>
        <v>30644</v>
      </c>
      <c r="G215" s="2">
        <f t="shared" si="42"/>
        <v>0</v>
      </c>
      <c r="H215" s="2">
        <f>H220+H230+H225</f>
        <v>30644</v>
      </c>
      <c r="I215" s="103">
        <f t="shared" si="43"/>
        <v>100</v>
      </c>
      <c r="J215" s="47"/>
      <c r="K215" s="47"/>
      <c r="L215" s="47"/>
      <c r="M215" s="47"/>
      <c r="N215" s="47"/>
      <c r="O215" s="59"/>
      <c r="P215" s="59"/>
      <c r="Q215" s="147"/>
    </row>
    <row r="216" spans="1:17" ht="12" customHeight="1">
      <c r="A216" s="148"/>
      <c r="B216" s="152" t="s">
        <v>41</v>
      </c>
      <c r="C216" s="155" t="s">
        <v>40</v>
      </c>
      <c r="D216" s="73" t="s">
        <v>95</v>
      </c>
      <c r="E216" s="2">
        <f>E217+E218+E219+E220</f>
        <v>551851.61099999992</v>
      </c>
      <c r="F216" s="2">
        <f>F217+F218+F219+F220</f>
        <v>565973.60899999994</v>
      </c>
      <c r="G216" s="2">
        <f t="shared" si="42"/>
        <v>14121.998000000021</v>
      </c>
      <c r="H216" s="2">
        <f>H217+H218+H219+H220</f>
        <v>565304.54599999997</v>
      </c>
      <c r="I216" s="17">
        <f t="shared" si="43"/>
        <v>99.882000000000005</v>
      </c>
      <c r="J216" s="47">
        <v>8</v>
      </c>
      <c r="K216" s="47">
        <v>4</v>
      </c>
      <c r="L216" s="47">
        <f t="shared" si="38"/>
        <v>50</v>
      </c>
      <c r="M216" s="47">
        <v>6</v>
      </c>
      <c r="N216" s="47">
        <v>5</v>
      </c>
      <c r="O216" s="59">
        <v>7</v>
      </c>
      <c r="P216" s="59">
        <v>6</v>
      </c>
      <c r="Q216" s="104" t="s">
        <v>90</v>
      </c>
    </row>
    <row r="217" spans="1:17" ht="22.5" customHeight="1">
      <c r="A217" s="148"/>
      <c r="B217" s="152"/>
      <c r="C217" s="155"/>
      <c r="D217" s="73" t="s">
        <v>97</v>
      </c>
      <c r="E217" s="2">
        <v>5301.6</v>
      </c>
      <c r="F217" s="86">
        <v>5301.6</v>
      </c>
      <c r="G217" s="2">
        <f t="shared" si="42"/>
        <v>0</v>
      </c>
      <c r="H217" s="2">
        <v>5301.5969999999998</v>
      </c>
      <c r="I217" s="17">
        <f t="shared" si="43"/>
        <v>100</v>
      </c>
      <c r="J217" s="6"/>
      <c r="K217" s="47"/>
      <c r="L217" s="47"/>
      <c r="M217" s="47"/>
      <c r="N217" s="47"/>
      <c r="O217" s="59"/>
      <c r="P217" s="59"/>
      <c r="Q217" s="104"/>
    </row>
    <row r="218" spans="1:17" ht="15" customHeight="1">
      <c r="A218" s="148"/>
      <c r="B218" s="152"/>
      <c r="C218" s="155"/>
      <c r="D218" s="73" t="s">
        <v>96</v>
      </c>
      <c r="E218" s="2">
        <v>408677.11099999998</v>
      </c>
      <c r="F218" s="86">
        <v>422799.109</v>
      </c>
      <c r="G218" s="2">
        <f t="shared" si="42"/>
        <v>14121.998000000021</v>
      </c>
      <c r="H218" s="2">
        <v>422130.049</v>
      </c>
      <c r="I218" s="17">
        <f t="shared" si="43"/>
        <v>99.841999999999999</v>
      </c>
      <c r="J218" s="47"/>
      <c r="K218" s="47"/>
      <c r="L218" s="47"/>
      <c r="M218" s="47"/>
      <c r="N218" s="47"/>
      <c r="O218" s="59"/>
      <c r="P218" s="59"/>
      <c r="Q218" s="104"/>
    </row>
    <row r="219" spans="1:17" ht="13.5" customHeight="1">
      <c r="A219" s="148"/>
      <c r="B219" s="152"/>
      <c r="C219" s="155"/>
      <c r="D219" s="73" t="s">
        <v>109</v>
      </c>
      <c r="E219" s="2">
        <v>133248.9</v>
      </c>
      <c r="F219" s="2">
        <v>133248.9</v>
      </c>
      <c r="G219" s="2">
        <f t="shared" si="42"/>
        <v>0</v>
      </c>
      <c r="H219" s="2">
        <v>133248.9</v>
      </c>
      <c r="I219" s="17">
        <f t="shared" si="43"/>
        <v>100</v>
      </c>
      <c r="J219" s="47"/>
      <c r="K219" s="47"/>
      <c r="L219" s="47"/>
      <c r="M219" s="47"/>
      <c r="N219" s="47"/>
      <c r="O219" s="59"/>
      <c r="P219" s="59"/>
      <c r="Q219" s="104"/>
    </row>
    <row r="220" spans="1:17" ht="22.5" customHeight="1">
      <c r="A220" s="148"/>
      <c r="B220" s="152"/>
      <c r="C220" s="155"/>
      <c r="D220" s="73" t="s">
        <v>107</v>
      </c>
      <c r="E220" s="2">
        <v>4624</v>
      </c>
      <c r="F220" s="2">
        <v>4624</v>
      </c>
      <c r="G220" s="2">
        <f t="shared" si="42"/>
        <v>0</v>
      </c>
      <c r="H220" s="2">
        <v>4624</v>
      </c>
      <c r="I220" s="17">
        <f t="shared" si="43"/>
        <v>100</v>
      </c>
      <c r="J220" s="47"/>
      <c r="K220" s="47"/>
      <c r="L220" s="47"/>
      <c r="M220" s="47"/>
      <c r="N220" s="47"/>
      <c r="O220" s="59"/>
      <c r="P220" s="59"/>
      <c r="Q220" s="104"/>
    </row>
    <row r="221" spans="1:17" ht="15" customHeight="1">
      <c r="A221" s="148"/>
      <c r="B221" s="152" t="s">
        <v>42</v>
      </c>
      <c r="C221" s="155" t="s">
        <v>40</v>
      </c>
      <c r="D221" s="73" t="s">
        <v>95</v>
      </c>
      <c r="E221" s="2">
        <f>E222+E223+E224+E225</f>
        <v>642170.32499999995</v>
      </c>
      <c r="F221" s="2">
        <f>F222+F223+F224+F225</f>
        <v>695788.05</v>
      </c>
      <c r="G221" s="2">
        <f t="shared" si="42"/>
        <v>53617.725000000093</v>
      </c>
      <c r="H221" s="2">
        <f>H222+H223+H224+H225</f>
        <v>695762.94299999997</v>
      </c>
      <c r="I221" s="17">
        <f t="shared" si="43"/>
        <v>99.995999999999995</v>
      </c>
      <c r="J221" s="47">
        <v>13</v>
      </c>
      <c r="K221" s="47">
        <v>6</v>
      </c>
      <c r="L221" s="17">
        <f t="shared" ref="L221:L285" si="44">K221*100/J221</f>
        <v>46.153846153846153</v>
      </c>
      <c r="M221" s="47">
        <v>5</v>
      </c>
      <c r="N221" s="47">
        <v>5</v>
      </c>
      <c r="O221" s="59">
        <v>6</v>
      </c>
      <c r="P221" s="59">
        <v>6</v>
      </c>
      <c r="Q221" s="104" t="s">
        <v>90</v>
      </c>
    </row>
    <row r="222" spans="1:17" ht="22.5" customHeight="1">
      <c r="A222" s="148"/>
      <c r="B222" s="152"/>
      <c r="C222" s="155"/>
      <c r="D222" s="73" t="s">
        <v>97</v>
      </c>
      <c r="E222" s="2">
        <v>3300</v>
      </c>
      <c r="F222" s="86">
        <v>3300</v>
      </c>
      <c r="G222" s="2">
        <f t="shared" si="42"/>
        <v>0</v>
      </c>
      <c r="H222" s="2">
        <v>3299.998</v>
      </c>
      <c r="I222" s="17">
        <f t="shared" si="43"/>
        <v>100</v>
      </c>
      <c r="J222" s="77"/>
      <c r="K222" s="47"/>
      <c r="L222" s="47"/>
      <c r="M222" s="47"/>
      <c r="N222" s="47"/>
      <c r="O222" s="59"/>
      <c r="P222" s="59"/>
      <c r="Q222" s="60"/>
    </row>
    <row r="223" spans="1:17" ht="13.5" customHeight="1">
      <c r="A223" s="148"/>
      <c r="B223" s="152"/>
      <c r="C223" s="155"/>
      <c r="D223" s="73" t="s">
        <v>96</v>
      </c>
      <c r="E223" s="2">
        <v>328286.92499999999</v>
      </c>
      <c r="F223" s="86">
        <v>381904.65</v>
      </c>
      <c r="G223" s="2">
        <f t="shared" si="42"/>
        <v>53617.725000000035</v>
      </c>
      <c r="H223" s="2">
        <v>381879.54499999998</v>
      </c>
      <c r="I223" s="17">
        <f t="shared" si="43"/>
        <v>99.992999999999995</v>
      </c>
      <c r="J223" s="47"/>
      <c r="K223" s="47"/>
      <c r="L223" s="47"/>
      <c r="M223" s="47"/>
      <c r="N223" s="47"/>
      <c r="O223" s="59"/>
      <c r="P223" s="59"/>
      <c r="Q223" s="60"/>
    </row>
    <row r="224" spans="1:17" ht="12.75" customHeight="1">
      <c r="A224" s="148"/>
      <c r="B224" s="152"/>
      <c r="C224" s="155"/>
      <c r="D224" s="73" t="s">
        <v>109</v>
      </c>
      <c r="E224" s="2">
        <v>285313.40000000002</v>
      </c>
      <c r="F224" s="2">
        <v>285313.40000000002</v>
      </c>
      <c r="G224" s="2">
        <f t="shared" si="42"/>
        <v>0</v>
      </c>
      <c r="H224" s="2">
        <v>285313.40000000002</v>
      </c>
      <c r="I224" s="17">
        <f t="shared" si="43"/>
        <v>100</v>
      </c>
      <c r="J224" s="47"/>
      <c r="K224" s="47"/>
      <c r="L224" s="47"/>
      <c r="M224" s="47"/>
      <c r="N224" s="47"/>
      <c r="O224" s="59"/>
      <c r="P224" s="59"/>
      <c r="Q224" s="60"/>
    </row>
    <row r="225" spans="1:17" ht="22.5" customHeight="1">
      <c r="A225" s="148"/>
      <c r="B225" s="152"/>
      <c r="C225" s="155"/>
      <c r="D225" s="73" t="s">
        <v>107</v>
      </c>
      <c r="E225" s="2">
        <v>25270</v>
      </c>
      <c r="F225" s="2">
        <v>25270</v>
      </c>
      <c r="G225" s="2">
        <f t="shared" si="42"/>
        <v>0</v>
      </c>
      <c r="H225" s="2">
        <v>25270</v>
      </c>
      <c r="I225" s="17">
        <f t="shared" si="43"/>
        <v>100</v>
      </c>
      <c r="J225" s="47"/>
      <c r="K225" s="47"/>
      <c r="L225" s="47"/>
      <c r="M225" s="47"/>
      <c r="N225" s="47"/>
      <c r="O225" s="59"/>
      <c r="P225" s="59"/>
      <c r="Q225" s="104"/>
    </row>
    <row r="226" spans="1:17" ht="14.25" customHeight="1">
      <c r="A226" s="148"/>
      <c r="B226" s="152" t="s">
        <v>180</v>
      </c>
      <c r="C226" s="155" t="s">
        <v>40</v>
      </c>
      <c r="D226" s="73" t="s">
        <v>95</v>
      </c>
      <c r="E226" s="2">
        <f>E227+E228+E230</f>
        <v>542396.64899999998</v>
      </c>
      <c r="F226" s="86">
        <f>F227+F228+F230</f>
        <v>570713.53300000005</v>
      </c>
      <c r="G226" s="2">
        <f t="shared" si="42"/>
        <v>28316.884000000078</v>
      </c>
      <c r="H226" s="2">
        <f>H227+H228+H230</f>
        <v>569427.36899999995</v>
      </c>
      <c r="I226" s="17">
        <f t="shared" ref="I226:I230" si="45">ROUND(H226/F226 *100,3)</f>
        <v>99.775000000000006</v>
      </c>
      <c r="J226" s="47">
        <v>10</v>
      </c>
      <c r="K226" s="47">
        <v>9</v>
      </c>
      <c r="L226" s="47">
        <f t="shared" ref="L226" si="46">K226*100/J226</f>
        <v>90</v>
      </c>
      <c r="M226" s="47">
        <v>5</v>
      </c>
      <c r="N226" s="47">
        <v>5</v>
      </c>
      <c r="O226" s="59">
        <v>8</v>
      </c>
      <c r="P226" s="59">
        <v>8</v>
      </c>
      <c r="Q226" s="60" t="s">
        <v>90</v>
      </c>
    </row>
    <row r="227" spans="1:17" ht="22.5">
      <c r="A227" s="148"/>
      <c r="B227" s="152"/>
      <c r="C227" s="155"/>
      <c r="D227" s="73" t="s">
        <v>97</v>
      </c>
      <c r="E227" s="2">
        <v>56028.800000000003</v>
      </c>
      <c r="F227" s="86">
        <v>56028.800000000003</v>
      </c>
      <c r="G227" s="2">
        <f t="shared" si="42"/>
        <v>0</v>
      </c>
      <c r="H227" s="2">
        <v>56028.754999999997</v>
      </c>
      <c r="I227" s="17">
        <f t="shared" si="45"/>
        <v>100</v>
      </c>
      <c r="J227" s="6"/>
      <c r="K227" s="47"/>
      <c r="L227" s="47"/>
      <c r="M227" s="47"/>
      <c r="N227" s="47"/>
      <c r="O227" s="59"/>
      <c r="P227" s="59"/>
      <c r="Q227" s="60"/>
    </row>
    <row r="228" spans="1:17" ht="19.5" customHeight="1">
      <c r="A228" s="148"/>
      <c r="B228" s="152"/>
      <c r="C228" s="155"/>
      <c r="D228" s="73" t="s">
        <v>96</v>
      </c>
      <c r="E228" s="2">
        <v>485617.84899999999</v>
      </c>
      <c r="F228" s="86">
        <v>513934.73300000001</v>
      </c>
      <c r="G228" s="2">
        <f t="shared" si="42"/>
        <v>28316.88400000002</v>
      </c>
      <c r="H228" s="2">
        <v>512648.614</v>
      </c>
      <c r="I228" s="17">
        <f t="shared" si="45"/>
        <v>99.75</v>
      </c>
      <c r="J228" s="47"/>
      <c r="K228" s="47"/>
      <c r="L228" s="47"/>
      <c r="M228" s="47"/>
      <c r="N228" s="47"/>
      <c r="O228" s="59"/>
      <c r="P228" s="59"/>
      <c r="Q228" s="60"/>
    </row>
    <row r="229" spans="1:17" ht="15" hidden="1" customHeight="1">
      <c r="A229" s="148"/>
      <c r="B229" s="152"/>
      <c r="C229" s="155"/>
      <c r="D229" s="73" t="s">
        <v>109</v>
      </c>
      <c r="E229" s="2"/>
      <c r="F229" s="2"/>
      <c r="G229" s="2">
        <f t="shared" si="42"/>
        <v>0</v>
      </c>
      <c r="H229" s="2"/>
      <c r="I229" s="17" t="e">
        <f t="shared" si="45"/>
        <v>#DIV/0!</v>
      </c>
      <c r="J229" s="47"/>
      <c r="K229" s="47"/>
      <c r="L229" s="47" t="e">
        <f t="shared" ref="L229" si="47">K229*100/J229</f>
        <v>#DIV/0!</v>
      </c>
      <c r="M229" s="47"/>
      <c r="N229" s="47"/>
      <c r="O229" s="59"/>
      <c r="P229" s="59"/>
      <c r="Q229" s="60"/>
    </row>
    <row r="230" spans="1:17" ht="23.25" customHeight="1">
      <c r="A230" s="148"/>
      <c r="B230" s="152"/>
      <c r="C230" s="155"/>
      <c r="D230" s="73" t="s">
        <v>107</v>
      </c>
      <c r="E230" s="2">
        <v>750</v>
      </c>
      <c r="F230" s="2">
        <v>750</v>
      </c>
      <c r="G230" s="2">
        <f t="shared" si="42"/>
        <v>0</v>
      </c>
      <c r="H230" s="2">
        <v>750</v>
      </c>
      <c r="I230" s="17">
        <f t="shared" si="45"/>
        <v>100</v>
      </c>
      <c r="J230" s="47"/>
      <c r="K230" s="47"/>
      <c r="L230" s="47"/>
      <c r="M230" s="47"/>
      <c r="N230" s="47"/>
      <c r="O230" s="59"/>
      <c r="P230" s="59"/>
      <c r="Q230" s="60"/>
    </row>
    <row r="231" spans="1:17" ht="14.25" customHeight="1">
      <c r="A231" s="148"/>
      <c r="B231" s="152" t="s">
        <v>181</v>
      </c>
      <c r="C231" s="155" t="s">
        <v>143</v>
      </c>
      <c r="D231" s="73" t="s">
        <v>95</v>
      </c>
      <c r="E231" s="2">
        <f>E232+E233+E235</f>
        <v>7986</v>
      </c>
      <c r="F231" s="2">
        <f>F232+F233+F235</f>
        <v>7986</v>
      </c>
      <c r="G231" s="2">
        <f t="shared" si="42"/>
        <v>0</v>
      </c>
      <c r="H231" s="2">
        <f>H232+H233+H235</f>
        <v>7846.3940000000002</v>
      </c>
      <c r="I231" s="17">
        <f t="shared" si="43"/>
        <v>98.251999999999995</v>
      </c>
      <c r="J231" s="47">
        <v>7</v>
      </c>
      <c r="K231" s="47">
        <v>7</v>
      </c>
      <c r="L231" s="47">
        <f t="shared" si="44"/>
        <v>100</v>
      </c>
      <c r="M231" s="47">
        <v>5</v>
      </c>
      <c r="N231" s="47">
        <v>5</v>
      </c>
      <c r="O231" s="59">
        <v>5</v>
      </c>
      <c r="P231" s="59">
        <v>5</v>
      </c>
      <c r="Q231" s="60" t="s">
        <v>90</v>
      </c>
    </row>
    <row r="232" spans="1:17" ht="22.5">
      <c r="A232" s="148"/>
      <c r="B232" s="152"/>
      <c r="C232" s="155"/>
      <c r="D232" s="73" t="s">
        <v>97</v>
      </c>
      <c r="E232" s="2">
        <v>2007</v>
      </c>
      <c r="F232" s="2">
        <v>2007</v>
      </c>
      <c r="G232" s="2">
        <f t="shared" si="42"/>
        <v>0</v>
      </c>
      <c r="H232" s="2">
        <v>1982.1179999999999</v>
      </c>
      <c r="I232" s="17">
        <f t="shared" si="43"/>
        <v>98.76</v>
      </c>
      <c r="J232" s="6"/>
      <c r="K232" s="47"/>
      <c r="L232" s="47"/>
      <c r="M232" s="47"/>
      <c r="N232" s="47"/>
      <c r="O232" s="59"/>
      <c r="P232" s="59"/>
      <c r="Q232" s="60"/>
    </row>
    <row r="233" spans="1:17" ht="27" customHeight="1">
      <c r="A233" s="148"/>
      <c r="B233" s="152"/>
      <c r="C233" s="155"/>
      <c r="D233" s="45" t="s">
        <v>96</v>
      </c>
      <c r="E233" s="2">
        <v>5979</v>
      </c>
      <c r="F233" s="2">
        <v>5979</v>
      </c>
      <c r="G233" s="2">
        <f t="shared" si="42"/>
        <v>0</v>
      </c>
      <c r="H233" s="2">
        <v>5864.2759999999998</v>
      </c>
      <c r="I233" s="17">
        <f t="shared" si="43"/>
        <v>98.081000000000003</v>
      </c>
      <c r="J233" s="47"/>
      <c r="K233" s="47"/>
      <c r="L233" s="47"/>
      <c r="M233" s="47"/>
      <c r="N233" s="47"/>
      <c r="O233" s="59"/>
      <c r="P233" s="59"/>
      <c r="Q233" s="60"/>
    </row>
    <row r="234" spans="1:17" ht="15" hidden="1" customHeight="1">
      <c r="A234" s="148"/>
      <c r="B234" s="152"/>
      <c r="C234" s="155"/>
      <c r="D234" s="73" t="s">
        <v>109</v>
      </c>
      <c r="E234" s="2"/>
      <c r="F234" s="2"/>
      <c r="G234" s="2">
        <f t="shared" si="42"/>
        <v>0</v>
      </c>
      <c r="H234" s="2"/>
      <c r="I234" s="17" t="e">
        <f t="shared" si="43"/>
        <v>#DIV/0!</v>
      </c>
      <c r="J234" s="47"/>
      <c r="K234" s="47"/>
      <c r="L234" s="47" t="e">
        <f t="shared" si="44"/>
        <v>#DIV/0!</v>
      </c>
      <c r="M234" s="47"/>
      <c r="N234" s="47"/>
      <c r="O234" s="59"/>
      <c r="P234" s="59"/>
      <c r="Q234" s="60"/>
    </row>
    <row r="235" spans="1:17" ht="22.5" hidden="1" customHeight="1">
      <c r="A235" s="148"/>
      <c r="B235" s="152"/>
      <c r="C235" s="155"/>
      <c r="D235" s="73" t="s">
        <v>107</v>
      </c>
      <c r="E235" s="2">
        <v>0</v>
      </c>
      <c r="F235" s="2">
        <v>0</v>
      </c>
      <c r="G235" s="2">
        <f t="shared" si="42"/>
        <v>0</v>
      </c>
      <c r="H235" s="2">
        <v>0</v>
      </c>
      <c r="I235" s="17" t="s">
        <v>119</v>
      </c>
      <c r="J235" s="47"/>
      <c r="K235" s="47"/>
      <c r="L235" s="47"/>
      <c r="M235" s="47"/>
      <c r="N235" s="47"/>
      <c r="O235" s="59"/>
      <c r="P235" s="59"/>
      <c r="Q235" s="60"/>
    </row>
    <row r="236" spans="1:17" ht="13.5" customHeight="1">
      <c r="A236" s="148">
        <v>12</v>
      </c>
      <c r="B236" s="162" t="s">
        <v>43</v>
      </c>
      <c r="C236" s="172" t="s">
        <v>44</v>
      </c>
      <c r="D236" s="71" t="s">
        <v>95</v>
      </c>
      <c r="E236" s="38">
        <f t="shared" ref="E236:F238" si="48">E241+E246+E251</f>
        <v>905641.6</v>
      </c>
      <c r="F236" s="38">
        <f t="shared" si="48"/>
        <v>918691.89099999995</v>
      </c>
      <c r="G236" s="38">
        <f t="shared" ref="G236" si="49">SUM(G237:G240)</f>
        <v>13050.291000000036</v>
      </c>
      <c r="H236" s="38">
        <f>H241+H246+H251</f>
        <v>901769.65200000012</v>
      </c>
      <c r="I236" s="18">
        <f t="shared" si="43"/>
        <v>98.158000000000001</v>
      </c>
      <c r="J236" s="39">
        <v>24</v>
      </c>
      <c r="K236" s="39">
        <v>22</v>
      </c>
      <c r="L236" s="18">
        <f t="shared" si="44"/>
        <v>91.666666666666671</v>
      </c>
      <c r="M236" s="39">
        <v>7</v>
      </c>
      <c r="N236" s="39">
        <v>7</v>
      </c>
      <c r="O236" s="39">
        <v>16</v>
      </c>
      <c r="P236" s="39">
        <v>15</v>
      </c>
      <c r="Q236" s="156" t="s">
        <v>128</v>
      </c>
    </row>
    <row r="237" spans="1:17" ht="22.5">
      <c r="A237" s="148"/>
      <c r="B237" s="162"/>
      <c r="C237" s="172"/>
      <c r="D237" s="73" t="s">
        <v>97</v>
      </c>
      <c r="E237" s="2">
        <f t="shared" si="48"/>
        <v>71438.228000000003</v>
      </c>
      <c r="F237" s="2">
        <f t="shared" si="48"/>
        <v>71438.228000000003</v>
      </c>
      <c r="G237" s="2">
        <f t="shared" ref="G237:G239" si="50">G242+G252+G247</f>
        <v>0</v>
      </c>
      <c r="H237" s="2">
        <f>H242+H247+H252</f>
        <v>68427.555000000008</v>
      </c>
      <c r="I237" s="79">
        <f t="shared" si="43"/>
        <v>95.786000000000001</v>
      </c>
      <c r="J237" s="77">
        <v>3</v>
      </c>
      <c r="K237" s="47">
        <v>3</v>
      </c>
      <c r="L237" s="47"/>
      <c r="M237" s="47"/>
      <c r="N237" s="47"/>
      <c r="O237" s="47"/>
      <c r="P237" s="47"/>
      <c r="Q237" s="157"/>
    </row>
    <row r="238" spans="1:17" ht="15.75" customHeight="1">
      <c r="A238" s="148"/>
      <c r="B238" s="162"/>
      <c r="C238" s="172"/>
      <c r="D238" s="73" t="s">
        <v>96</v>
      </c>
      <c r="E238" s="2">
        <f t="shared" si="48"/>
        <v>808000.97199999995</v>
      </c>
      <c r="F238" s="2">
        <f t="shared" si="48"/>
        <v>821051.26299999992</v>
      </c>
      <c r="G238" s="2">
        <f t="shared" si="50"/>
        <v>13050.291000000036</v>
      </c>
      <c r="H238" s="2">
        <f>H243+H248+H253</f>
        <v>807139.69700000004</v>
      </c>
      <c r="I238" s="17">
        <f t="shared" si="43"/>
        <v>98.305999999999997</v>
      </c>
      <c r="J238" s="47"/>
      <c r="K238" s="47"/>
      <c r="L238" s="47"/>
      <c r="M238" s="47"/>
      <c r="N238" s="47"/>
      <c r="O238" s="47"/>
      <c r="P238" s="47"/>
      <c r="Q238" s="157"/>
    </row>
    <row r="239" spans="1:17" ht="15.75" customHeight="1">
      <c r="A239" s="148"/>
      <c r="B239" s="162"/>
      <c r="C239" s="172"/>
      <c r="D239" s="73" t="s">
        <v>109</v>
      </c>
      <c r="E239" s="2">
        <v>24202.400000000001</v>
      </c>
      <c r="F239" s="2">
        <v>24202.400000000001</v>
      </c>
      <c r="G239" s="2">
        <f t="shared" si="50"/>
        <v>0</v>
      </c>
      <c r="H239" s="2">
        <v>24202.400000000001</v>
      </c>
      <c r="I239" s="79">
        <f t="shared" si="43"/>
        <v>100</v>
      </c>
      <c r="J239" s="47"/>
      <c r="K239" s="47"/>
      <c r="L239" s="47"/>
      <c r="M239" s="47"/>
      <c r="N239" s="47"/>
      <c r="O239" s="47"/>
      <c r="P239" s="47"/>
      <c r="Q239" s="157"/>
    </row>
    <row r="240" spans="1:17" ht="22.5">
      <c r="A240" s="148"/>
      <c r="B240" s="162"/>
      <c r="C240" s="172"/>
      <c r="D240" s="73" t="s">
        <v>107</v>
      </c>
      <c r="E240" s="2">
        <f>E245+E255+E250</f>
        <v>2000</v>
      </c>
      <c r="F240" s="2">
        <f t="shared" ref="F240:H240" si="51">F245+F255+F250</f>
        <v>2000</v>
      </c>
      <c r="G240" s="2">
        <f t="shared" si="51"/>
        <v>0</v>
      </c>
      <c r="H240" s="2">
        <f t="shared" si="51"/>
        <v>2000</v>
      </c>
      <c r="I240" s="79">
        <f t="shared" si="43"/>
        <v>100</v>
      </c>
      <c r="J240" s="47"/>
      <c r="K240" s="47"/>
      <c r="L240" s="47"/>
      <c r="M240" s="47"/>
      <c r="N240" s="47"/>
      <c r="O240" s="47"/>
      <c r="P240" s="47"/>
      <c r="Q240" s="158"/>
    </row>
    <row r="241" spans="1:17" ht="12.75" customHeight="1">
      <c r="A241" s="148"/>
      <c r="B241" s="152" t="s">
        <v>45</v>
      </c>
      <c r="C241" s="153" t="s">
        <v>44</v>
      </c>
      <c r="D241" s="69" t="s">
        <v>95</v>
      </c>
      <c r="E241" s="2">
        <f t="shared" ref="E241:H241" si="52">SUM(E242:E245)</f>
        <v>366606.13199999998</v>
      </c>
      <c r="F241" s="2">
        <f t="shared" si="52"/>
        <v>357240.61800000002</v>
      </c>
      <c r="G241" s="2">
        <f t="shared" si="42"/>
        <v>-9365.5139999999665</v>
      </c>
      <c r="H241" s="2">
        <f t="shared" si="52"/>
        <v>340431.51200000005</v>
      </c>
      <c r="I241" s="17">
        <f t="shared" si="43"/>
        <v>95.295000000000002</v>
      </c>
      <c r="J241" s="47">
        <v>10</v>
      </c>
      <c r="K241" s="47">
        <v>9</v>
      </c>
      <c r="L241" s="17">
        <f t="shared" si="44"/>
        <v>90</v>
      </c>
      <c r="M241" s="47">
        <v>2</v>
      </c>
      <c r="N241" s="47">
        <v>2</v>
      </c>
      <c r="O241" s="47">
        <v>7</v>
      </c>
      <c r="P241" s="47">
        <v>7</v>
      </c>
      <c r="Q241" s="48" t="s">
        <v>90</v>
      </c>
    </row>
    <row r="242" spans="1:17" ht="22.5">
      <c r="A242" s="148"/>
      <c r="B242" s="152"/>
      <c r="C242" s="153"/>
      <c r="D242" s="73" t="s">
        <v>97</v>
      </c>
      <c r="E242" s="2">
        <v>43355.6</v>
      </c>
      <c r="F242" s="2">
        <v>43355.6</v>
      </c>
      <c r="G242" s="2">
        <f t="shared" si="42"/>
        <v>0</v>
      </c>
      <c r="H242" s="2">
        <v>40344.927000000003</v>
      </c>
      <c r="I242" s="17">
        <f t="shared" si="43"/>
        <v>93.055999999999997</v>
      </c>
      <c r="J242" s="47"/>
      <c r="K242" s="47"/>
      <c r="L242" s="47"/>
      <c r="M242" s="47"/>
      <c r="N242" s="47"/>
      <c r="O242" s="47"/>
      <c r="P242" s="47"/>
      <c r="Q242" s="48"/>
    </row>
    <row r="243" spans="1:17" ht="15.75" customHeight="1">
      <c r="A243" s="148"/>
      <c r="B243" s="152"/>
      <c r="C243" s="153"/>
      <c r="D243" s="73" t="s">
        <v>96</v>
      </c>
      <c r="E243" s="2">
        <v>299048.13199999998</v>
      </c>
      <c r="F243" s="2">
        <v>289682.61800000002</v>
      </c>
      <c r="G243" s="2">
        <f t="shared" si="42"/>
        <v>-9365.5139999999665</v>
      </c>
      <c r="H243" s="2">
        <v>275884.185</v>
      </c>
      <c r="I243" s="17">
        <f t="shared" si="43"/>
        <v>95.236999999999995</v>
      </c>
      <c r="J243" s="47"/>
      <c r="K243" s="47"/>
      <c r="L243" s="47"/>
      <c r="M243" s="47"/>
      <c r="N243" s="47"/>
      <c r="O243" s="47"/>
      <c r="P243" s="47"/>
      <c r="Q243" s="48"/>
    </row>
    <row r="244" spans="1:17" ht="18" customHeight="1">
      <c r="A244" s="148"/>
      <c r="B244" s="152"/>
      <c r="C244" s="153"/>
      <c r="D244" s="73" t="s">
        <v>109</v>
      </c>
      <c r="E244" s="2">
        <v>24202.400000000001</v>
      </c>
      <c r="F244" s="2">
        <v>24202.400000000001</v>
      </c>
      <c r="G244" s="2">
        <f t="shared" si="42"/>
        <v>0</v>
      </c>
      <c r="H244" s="2">
        <v>24202.400000000001</v>
      </c>
      <c r="I244" s="79">
        <f t="shared" si="43"/>
        <v>100</v>
      </c>
      <c r="J244" s="47"/>
      <c r="K244" s="47"/>
      <c r="L244" s="47"/>
      <c r="M244" s="47"/>
      <c r="N244" s="47"/>
      <c r="O244" s="47"/>
      <c r="P244" s="47"/>
      <c r="Q244" s="48"/>
    </row>
    <row r="245" spans="1:17" ht="22.5" hidden="1">
      <c r="A245" s="148"/>
      <c r="B245" s="152"/>
      <c r="C245" s="153"/>
      <c r="D245" s="73" t="s">
        <v>107</v>
      </c>
      <c r="E245" s="2">
        <v>0</v>
      </c>
      <c r="F245" s="2">
        <v>0</v>
      </c>
      <c r="G245" s="2">
        <f t="shared" si="42"/>
        <v>0</v>
      </c>
      <c r="H245" s="2">
        <v>0</v>
      </c>
      <c r="I245" s="17" t="s">
        <v>119</v>
      </c>
      <c r="J245" s="47"/>
      <c r="K245" s="47"/>
      <c r="L245" s="47"/>
      <c r="M245" s="47"/>
      <c r="N245" s="47"/>
      <c r="O245" s="47"/>
      <c r="P245" s="47"/>
      <c r="Q245" s="48"/>
    </row>
    <row r="246" spans="1:17" ht="15" customHeight="1">
      <c r="A246" s="148"/>
      <c r="B246" s="152" t="s">
        <v>135</v>
      </c>
      <c r="C246" s="153" t="s">
        <v>44</v>
      </c>
      <c r="D246" s="69" t="s">
        <v>95</v>
      </c>
      <c r="E246" s="2">
        <f t="shared" ref="E246:H246" si="53">SUM(E247:E250)</f>
        <v>527520.24699999997</v>
      </c>
      <c r="F246" s="2">
        <f t="shared" si="53"/>
        <v>549233.52399999998</v>
      </c>
      <c r="G246" s="2">
        <f t="shared" si="42"/>
        <v>21713.277000000002</v>
      </c>
      <c r="H246" s="2">
        <f t="shared" si="53"/>
        <v>549233.45200000005</v>
      </c>
      <c r="I246" s="17">
        <f t="shared" si="43"/>
        <v>100</v>
      </c>
      <c r="J246" s="47">
        <v>8</v>
      </c>
      <c r="K246" s="47">
        <v>8</v>
      </c>
      <c r="L246" s="79">
        <f t="shared" si="44"/>
        <v>100</v>
      </c>
      <c r="M246" s="47">
        <v>4</v>
      </c>
      <c r="N246" s="47">
        <v>4</v>
      </c>
      <c r="O246" s="47">
        <v>8</v>
      </c>
      <c r="P246" s="47">
        <v>8</v>
      </c>
      <c r="Q246" s="48" t="s">
        <v>90</v>
      </c>
    </row>
    <row r="247" spans="1:17" ht="23.25" customHeight="1">
      <c r="A247" s="148"/>
      <c r="B247" s="152"/>
      <c r="C247" s="153"/>
      <c r="D247" s="73" t="s">
        <v>97</v>
      </c>
      <c r="E247" s="2">
        <v>28082.628000000001</v>
      </c>
      <c r="F247" s="2">
        <v>28082.628000000001</v>
      </c>
      <c r="G247" s="2">
        <f t="shared" si="42"/>
        <v>0</v>
      </c>
      <c r="H247" s="2">
        <v>28082.628000000001</v>
      </c>
      <c r="I247" s="17">
        <f t="shared" si="43"/>
        <v>100</v>
      </c>
      <c r="J247" s="47"/>
      <c r="K247" s="47"/>
      <c r="L247" s="47"/>
      <c r="M247" s="47"/>
      <c r="N247" s="47"/>
      <c r="O247" s="47"/>
      <c r="P247" s="47"/>
      <c r="Q247" s="50"/>
    </row>
    <row r="248" spans="1:17" ht="15" customHeight="1">
      <c r="A248" s="148"/>
      <c r="B248" s="152"/>
      <c r="C248" s="153"/>
      <c r="D248" s="73" t="s">
        <v>96</v>
      </c>
      <c r="E248" s="2">
        <v>497437.61900000001</v>
      </c>
      <c r="F248" s="2">
        <v>519150.89600000001</v>
      </c>
      <c r="G248" s="2">
        <f t="shared" si="42"/>
        <v>21713.277000000002</v>
      </c>
      <c r="H248" s="2">
        <v>519150.82400000002</v>
      </c>
      <c r="I248" s="17">
        <f t="shared" si="43"/>
        <v>100</v>
      </c>
      <c r="J248" s="47"/>
      <c r="K248" s="47"/>
      <c r="L248" s="47"/>
      <c r="M248" s="47"/>
      <c r="N248" s="47"/>
      <c r="O248" s="47"/>
      <c r="P248" s="47"/>
      <c r="Q248" s="50"/>
    </row>
    <row r="249" spans="1:17" ht="23.25" hidden="1" customHeight="1">
      <c r="A249" s="148"/>
      <c r="B249" s="152"/>
      <c r="C249" s="153"/>
      <c r="D249" s="73" t="s">
        <v>122</v>
      </c>
      <c r="E249" s="2">
        <v>0</v>
      </c>
      <c r="F249" s="2">
        <v>0</v>
      </c>
      <c r="G249" s="2">
        <f t="shared" si="42"/>
        <v>0</v>
      </c>
      <c r="H249" s="2">
        <v>0</v>
      </c>
      <c r="I249" s="17" t="s">
        <v>119</v>
      </c>
      <c r="J249" s="47"/>
      <c r="K249" s="47"/>
      <c r="L249" s="47"/>
      <c r="M249" s="47"/>
      <c r="N249" s="47"/>
      <c r="O249" s="47"/>
      <c r="P249" s="47"/>
      <c r="Q249" s="50"/>
    </row>
    <row r="250" spans="1:17" ht="21.75" customHeight="1">
      <c r="A250" s="148"/>
      <c r="B250" s="152"/>
      <c r="C250" s="153"/>
      <c r="D250" s="73" t="s">
        <v>107</v>
      </c>
      <c r="E250" s="2">
        <v>2000</v>
      </c>
      <c r="F250" s="2">
        <v>2000</v>
      </c>
      <c r="G250" s="2">
        <f t="shared" ref="G250:G255" si="54">F250-E250</f>
        <v>0</v>
      </c>
      <c r="H250" s="2">
        <v>2000</v>
      </c>
      <c r="I250" s="79">
        <f t="shared" si="43"/>
        <v>100</v>
      </c>
      <c r="J250" s="47"/>
      <c r="K250" s="47"/>
      <c r="L250" s="47"/>
      <c r="M250" s="47"/>
      <c r="N250" s="47"/>
      <c r="O250" s="47"/>
      <c r="P250" s="47"/>
      <c r="Q250" s="50"/>
    </row>
    <row r="251" spans="1:17" ht="12" customHeight="1">
      <c r="A251" s="148"/>
      <c r="B251" s="152" t="s">
        <v>46</v>
      </c>
      <c r="C251" s="153" t="s">
        <v>44</v>
      </c>
      <c r="D251" s="69" t="s">
        <v>95</v>
      </c>
      <c r="E251" s="2">
        <f t="shared" ref="E251:H251" si="55">SUM(E252:E255)</f>
        <v>11515.221</v>
      </c>
      <c r="F251" s="2">
        <f t="shared" si="55"/>
        <v>12217.749</v>
      </c>
      <c r="G251" s="2">
        <f t="shared" si="54"/>
        <v>702.52800000000025</v>
      </c>
      <c r="H251" s="2">
        <f t="shared" si="55"/>
        <v>12104.688</v>
      </c>
      <c r="I251" s="17">
        <f t="shared" si="43"/>
        <v>99.075000000000003</v>
      </c>
      <c r="J251" s="47">
        <v>3</v>
      </c>
      <c r="K251" s="47">
        <v>2</v>
      </c>
      <c r="L251" s="17">
        <f t="shared" si="44"/>
        <v>66.666666666666671</v>
      </c>
      <c r="M251" s="47">
        <v>1</v>
      </c>
      <c r="N251" s="47">
        <v>1</v>
      </c>
      <c r="O251" s="47">
        <v>1</v>
      </c>
      <c r="P251" s="47">
        <v>0</v>
      </c>
      <c r="Q251" s="50" t="s">
        <v>90</v>
      </c>
    </row>
    <row r="252" spans="1:17" ht="22.5">
      <c r="A252" s="148"/>
      <c r="B252" s="152"/>
      <c r="C252" s="153"/>
      <c r="D252" s="73" t="s">
        <v>97</v>
      </c>
      <c r="E252" s="2">
        <v>0</v>
      </c>
      <c r="F252" s="2">
        <v>0</v>
      </c>
      <c r="G252" s="2">
        <f t="shared" si="54"/>
        <v>0</v>
      </c>
      <c r="H252" s="2">
        <v>0</v>
      </c>
      <c r="I252" s="17" t="s">
        <v>119</v>
      </c>
      <c r="J252" s="5"/>
      <c r="K252" s="5"/>
      <c r="L252" s="47"/>
      <c r="M252" s="5"/>
      <c r="N252" s="5"/>
      <c r="O252" s="5"/>
      <c r="P252" s="5"/>
      <c r="Q252" s="51"/>
    </row>
    <row r="253" spans="1:17" ht="14.25" customHeight="1">
      <c r="A253" s="148"/>
      <c r="B253" s="152"/>
      <c r="C253" s="153"/>
      <c r="D253" s="73" t="s">
        <v>96</v>
      </c>
      <c r="E253" s="49">
        <v>11515.221</v>
      </c>
      <c r="F253" s="49">
        <v>12217.749</v>
      </c>
      <c r="G253" s="49">
        <f t="shared" si="54"/>
        <v>702.52800000000025</v>
      </c>
      <c r="H253" s="49">
        <v>12104.688</v>
      </c>
      <c r="I253" s="89">
        <f t="shared" si="43"/>
        <v>99.075000000000003</v>
      </c>
      <c r="J253" s="5"/>
      <c r="K253" s="5"/>
      <c r="L253" s="47"/>
      <c r="M253" s="5"/>
      <c r="N253" s="5"/>
      <c r="O253" s="5"/>
      <c r="P253" s="5"/>
      <c r="Q253" s="51"/>
    </row>
    <row r="254" spans="1:17" ht="22.5" hidden="1">
      <c r="A254" s="148"/>
      <c r="B254" s="152"/>
      <c r="C254" s="153"/>
      <c r="D254" s="73" t="s">
        <v>122</v>
      </c>
      <c r="E254" s="2">
        <v>0</v>
      </c>
      <c r="F254" s="2">
        <v>0</v>
      </c>
      <c r="G254" s="2">
        <f t="shared" si="54"/>
        <v>0</v>
      </c>
      <c r="H254" s="2">
        <v>0</v>
      </c>
      <c r="I254" s="17" t="s">
        <v>119</v>
      </c>
      <c r="J254" s="5"/>
      <c r="K254" s="5"/>
      <c r="L254" s="47"/>
      <c r="M254" s="5"/>
      <c r="N254" s="5"/>
      <c r="O254" s="5"/>
      <c r="P254" s="5"/>
      <c r="Q254" s="51"/>
    </row>
    <row r="255" spans="1:17" ht="22.5" hidden="1">
      <c r="A255" s="148"/>
      <c r="B255" s="152"/>
      <c r="C255" s="153"/>
      <c r="D255" s="73" t="s">
        <v>107</v>
      </c>
      <c r="E255" s="2">
        <v>0</v>
      </c>
      <c r="F255" s="2">
        <v>0</v>
      </c>
      <c r="G255" s="2">
        <f t="shared" si="54"/>
        <v>0</v>
      </c>
      <c r="H255" s="2">
        <v>0</v>
      </c>
      <c r="I255" s="17" t="s">
        <v>119</v>
      </c>
      <c r="J255" s="5"/>
      <c r="K255" s="5"/>
      <c r="L255" s="47"/>
      <c r="M255" s="5"/>
      <c r="N255" s="5"/>
      <c r="O255" s="5"/>
      <c r="P255" s="5"/>
      <c r="Q255" s="29"/>
    </row>
    <row r="256" spans="1:17" ht="15" customHeight="1">
      <c r="A256" s="148">
        <v>13</v>
      </c>
      <c r="B256" s="162" t="s">
        <v>47</v>
      </c>
      <c r="C256" s="154" t="s">
        <v>169</v>
      </c>
      <c r="D256" s="74" t="s">
        <v>95</v>
      </c>
      <c r="E256" s="38">
        <f>E261+E266+E270+E275</f>
        <v>446891.27899999998</v>
      </c>
      <c r="F256" s="38">
        <f>F261+F266+F270+F275</f>
        <v>451572.10100000002</v>
      </c>
      <c r="G256" s="38">
        <f t="shared" ref="G256:H304" si="56">F256-E256</f>
        <v>4680.8220000000438</v>
      </c>
      <c r="H256" s="38">
        <f>H261+H266+H270+H277</f>
        <v>448171.25900000002</v>
      </c>
      <c r="I256" s="18">
        <f t="shared" ref="I256:I258" si="57">ROUND(H256/F256 *100,3)</f>
        <v>99.247</v>
      </c>
      <c r="J256" s="76">
        <v>16</v>
      </c>
      <c r="K256" s="76">
        <v>14</v>
      </c>
      <c r="L256" s="76">
        <f t="shared" si="44"/>
        <v>87.5</v>
      </c>
      <c r="M256" s="76">
        <v>7</v>
      </c>
      <c r="N256" s="76">
        <v>6</v>
      </c>
      <c r="O256" s="76">
        <v>18</v>
      </c>
      <c r="P256" s="76">
        <v>17</v>
      </c>
      <c r="Q256" s="156" t="s">
        <v>128</v>
      </c>
    </row>
    <row r="257" spans="1:17" ht="22.5">
      <c r="A257" s="148"/>
      <c r="B257" s="162"/>
      <c r="C257" s="154"/>
      <c r="D257" s="73" t="s">
        <v>97</v>
      </c>
      <c r="E257" s="2">
        <v>0</v>
      </c>
      <c r="F257" s="2">
        <v>0</v>
      </c>
      <c r="G257" s="2">
        <f t="shared" si="56"/>
        <v>0</v>
      </c>
      <c r="H257" s="2">
        <v>0</v>
      </c>
      <c r="I257" s="17" t="s">
        <v>119</v>
      </c>
      <c r="J257" s="77">
        <v>3</v>
      </c>
      <c r="K257" s="47">
        <v>2</v>
      </c>
      <c r="L257" s="47"/>
      <c r="M257" s="47"/>
      <c r="N257" s="47"/>
      <c r="O257" s="47"/>
      <c r="P257" s="47"/>
      <c r="Q257" s="157"/>
    </row>
    <row r="258" spans="1:17">
      <c r="A258" s="148"/>
      <c r="B258" s="162"/>
      <c r="C258" s="154"/>
      <c r="D258" s="73" t="s">
        <v>96</v>
      </c>
      <c r="E258" s="2">
        <v>371652.75300000003</v>
      </c>
      <c r="F258" s="2">
        <v>369254.96600000001</v>
      </c>
      <c r="G258" s="2">
        <f t="shared" si="56"/>
        <v>-2397.7870000000112</v>
      </c>
      <c r="H258" s="2">
        <v>365854.12400000001</v>
      </c>
      <c r="I258" s="17">
        <f t="shared" si="57"/>
        <v>99.078999999999994</v>
      </c>
      <c r="J258" s="47"/>
      <c r="K258" s="47"/>
      <c r="L258" s="47"/>
      <c r="M258" s="47"/>
      <c r="N258" s="47"/>
      <c r="O258" s="47"/>
      <c r="P258" s="47"/>
      <c r="Q258" s="157"/>
    </row>
    <row r="259" spans="1:17" ht="22.5">
      <c r="A259" s="148"/>
      <c r="B259" s="162"/>
      <c r="C259" s="154"/>
      <c r="D259" s="73" t="s">
        <v>107</v>
      </c>
      <c r="E259" s="2">
        <v>0</v>
      </c>
      <c r="F259" s="2">
        <v>0</v>
      </c>
      <c r="G259" s="2">
        <f t="shared" si="56"/>
        <v>0</v>
      </c>
      <c r="H259" s="2">
        <v>0</v>
      </c>
      <c r="I259" s="17" t="s">
        <v>119</v>
      </c>
      <c r="J259" s="47"/>
      <c r="K259" s="47"/>
      <c r="L259" s="47"/>
      <c r="M259" s="47"/>
      <c r="N259" s="47"/>
      <c r="O259" s="47"/>
      <c r="P259" s="47"/>
      <c r="Q259" s="157"/>
    </row>
    <row r="260" spans="1:17" ht="24" customHeight="1">
      <c r="A260" s="148"/>
      <c r="B260" s="162"/>
      <c r="C260" s="154"/>
      <c r="D260" s="73" t="s">
        <v>109</v>
      </c>
      <c r="E260" s="49">
        <v>75238.525999999998</v>
      </c>
      <c r="F260" s="49">
        <v>82317.134999999995</v>
      </c>
      <c r="G260" s="49">
        <f t="shared" si="56"/>
        <v>7078.6089999999967</v>
      </c>
      <c r="H260" s="49">
        <v>82317.134999999995</v>
      </c>
      <c r="I260" s="89">
        <f t="shared" ref="I260:I277" si="58">H260/F260*100</f>
        <v>100</v>
      </c>
      <c r="J260" s="47"/>
      <c r="K260" s="47"/>
      <c r="L260" s="47"/>
      <c r="M260" s="47"/>
      <c r="N260" s="47"/>
      <c r="O260" s="47"/>
      <c r="P260" s="47"/>
      <c r="Q260" s="158"/>
    </row>
    <row r="261" spans="1:17" ht="11.25" customHeight="1">
      <c r="A261" s="148"/>
      <c r="B261" s="152" t="s">
        <v>48</v>
      </c>
      <c r="C261" s="155" t="s">
        <v>169</v>
      </c>
      <c r="D261" s="73" t="s">
        <v>95</v>
      </c>
      <c r="E261" s="2">
        <f>E262+E263</f>
        <v>59507.777000000002</v>
      </c>
      <c r="F261" s="2">
        <f>F262+F263</f>
        <v>59680.938000000002</v>
      </c>
      <c r="G261" s="2">
        <f t="shared" si="56"/>
        <v>173.16100000000006</v>
      </c>
      <c r="H261" s="2">
        <f>H262+H263</f>
        <v>57577.724000000002</v>
      </c>
      <c r="I261" s="17">
        <f t="shared" si="58"/>
        <v>96.475903244014034</v>
      </c>
      <c r="J261" s="47">
        <v>9</v>
      </c>
      <c r="K261" s="47">
        <v>9</v>
      </c>
      <c r="L261" s="47">
        <f t="shared" si="44"/>
        <v>100</v>
      </c>
      <c r="M261" s="47">
        <v>4</v>
      </c>
      <c r="N261" s="47">
        <v>4</v>
      </c>
      <c r="O261" s="47">
        <v>11</v>
      </c>
      <c r="P261" s="47">
        <v>11</v>
      </c>
      <c r="Q261" s="48" t="s">
        <v>90</v>
      </c>
    </row>
    <row r="262" spans="1:17" ht="23.25" customHeight="1">
      <c r="A262" s="148"/>
      <c r="B262" s="152"/>
      <c r="C262" s="154"/>
      <c r="D262" s="73" t="s">
        <v>97</v>
      </c>
      <c r="E262" s="2">
        <v>0</v>
      </c>
      <c r="F262" s="2">
        <v>0</v>
      </c>
      <c r="G262" s="2">
        <f t="shared" si="56"/>
        <v>0</v>
      </c>
      <c r="H262" s="2">
        <f t="shared" si="56"/>
        <v>0</v>
      </c>
      <c r="I262" s="17" t="s">
        <v>119</v>
      </c>
      <c r="J262" s="47"/>
      <c r="K262" s="47"/>
      <c r="L262" s="47"/>
      <c r="M262" s="47"/>
      <c r="N262" s="47"/>
      <c r="O262" s="47"/>
      <c r="P262" s="47"/>
      <c r="Q262" s="48"/>
    </row>
    <row r="263" spans="1:17" ht="16.5" customHeight="1">
      <c r="A263" s="148"/>
      <c r="B263" s="152"/>
      <c r="C263" s="154"/>
      <c r="D263" s="73" t="s">
        <v>96</v>
      </c>
      <c r="E263" s="2">
        <v>59507.777000000002</v>
      </c>
      <c r="F263" s="2">
        <v>59680.938000000002</v>
      </c>
      <c r="G263" s="2">
        <f t="shared" si="56"/>
        <v>173.16100000000006</v>
      </c>
      <c r="H263" s="2">
        <v>57577.724000000002</v>
      </c>
      <c r="I263" s="17">
        <f t="shared" si="58"/>
        <v>96.475903244014034</v>
      </c>
      <c r="J263" s="47"/>
      <c r="K263" s="47"/>
      <c r="L263" s="47"/>
      <c r="M263" s="47"/>
      <c r="N263" s="47"/>
      <c r="O263" s="47"/>
      <c r="P263" s="47"/>
      <c r="Q263" s="48"/>
    </row>
    <row r="264" spans="1:17" ht="22.5" customHeight="1">
      <c r="A264" s="148"/>
      <c r="B264" s="152"/>
      <c r="C264" s="154"/>
      <c r="D264" s="73" t="s">
        <v>107</v>
      </c>
      <c r="E264" s="2">
        <v>0</v>
      </c>
      <c r="F264" s="2">
        <v>0</v>
      </c>
      <c r="G264" s="2">
        <f t="shared" si="56"/>
        <v>0</v>
      </c>
      <c r="H264" s="2">
        <v>0</v>
      </c>
      <c r="I264" s="17" t="s">
        <v>119</v>
      </c>
      <c r="J264" s="47"/>
      <c r="K264" s="47"/>
      <c r="L264" s="47"/>
      <c r="M264" s="47"/>
      <c r="N264" s="47"/>
      <c r="O264" s="47"/>
      <c r="P264" s="47"/>
      <c r="Q264" s="48"/>
    </row>
    <row r="265" spans="1:17" ht="18" customHeight="1">
      <c r="A265" s="148"/>
      <c r="B265" s="152"/>
      <c r="C265" s="154"/>
      <c r="D265" s="73" t="s">
        <v>109</v>
      </c>
      <c r="E265" s="2">
        <v>0</v>
      </c>
      <c r="F265" s="2">
        <v>0</v>
      </c>
      <c r="G265" s="2">
        <f t="shared" si="56"/>
        <v>0</v>
      </c>
      <c r="H265" s="2">
        <v>0</v>
      </c>
      <c r="I265" s="17" t="s">
        <v>119</v>
      </c>
      <c r="J265" s="47"/>
      <c r="K265" s="47"/>
      <c r="L265" s="47"/>
      <c r="M265" s="47"/>
      <c r="N265" s="47"/>
      <c r="O265" s="47"/>
      <c r="P265" s="47"/>
      <c r="Q265" s="48"/>
    </row>
    <row r="266" spans="1:17" ht="11.25" customHeight="1">
      <c r="A266" s="148"/>
      <c r="B266" s="152" t="s">
        <v>49</v>
      </c>
      <c r="C266" s="155" t="s">
        <v>40</v>
      </c>
      <c r="D266" s="73" t="s">
        <v>95</v>
      </c>
      <c r="E266" s="2">
        <f>E267+E268</f>
        <v>20778.434000000001</v>
      </c>
      <c r="F266" s="2">
        <f>F267+F268</f>
        <v>17872.023000000001</v>
      </c>
      <c r="G266" s="2">
        <f t="shared" si="56"/>
        <v>-2906.4110000000001</v>
      </c>
      <c r="H266" s="2">
        <f>H267+H268</f>
        <v>17186.692999999999</v>
      </c>
      <c r="I266" s="17">
        <f t="shared" si="58"/>
        <v>96.165347370020712</v>
      </c>
      <c r="J266" s="47">
        <v>1</v>
      </c>
      <c r="K266" s="47">
        <v>1</v>
      </c>
      <c r="L266" s="47">
        <f t="shared" si="44"/>
        <v>100</v>
      </c>
      <c r="M266" s="47">
        <v>1</v>
      </c>
      <c r="N266" s="47">
        <v>1</v>
      </c>
      <c r="O266" s="47">
        <v>2</v>
      </c>
      <c r="P266" s="47">
        <v>2</v>
      </c>
      <c r="Q266" s="48" t="s">
        <v>90</v>
      </c>
    </row>
    <row r="267" spans="1:17" ht="24.75" customHeight="1">
      <c r="A267" s="148"/>
      <c r="B267" s="152"/>
      <c r="C267" s="155"/>
      <c r="D267" s="73" t="s">
        <v>97</v>
      </c>
      <c r="E267" s="2">
        <v>0</v>
      </c>
      <c r="F267" s="2">
        <v>0</v>
      </c>
      <c r="G267" s="2">
        <f t="shared" si="56"/>
        <v>0</v>
      </c>
      <c r="H267" s="2">
        <v>0</v>
      </c>
      <c r="I267" s="17" t="s">
        <v>119</v>
      </c>
      <c r="J267" s="47"/>
      <c r="K267" s="47"/>
      <c r="L267" s="47"/>
      <c r="M267" s="47"/>
      <c r="N267" s="47"/>
      <c r="O267" s="47"/>
      <c r="P267" s="47"/>
      <c r="Q267" s="48"/>
    </row>
    <row r="268" spans="1:17" ht="20.25" customHeight="1">
      <c r="A268" s="148"/>
      <c r="B268" s="152"/>
      <c r="C268" s="155"/>
      <c r="D268" s="73" t="s">
        <v>96</v>
      </c>
      <c r="E268" s="49">
        <v>20778.434000000001</v>
      </c>
      <c r="F268" s="49">
        <v>17872.023000000001</v>
      </c>
      <c r="G268" s="49">
        <f t="shared" si="56"/>
        <v>-2906.4110000000001</v>
      </c>
      <c r="H268" s="49">
        <v>17186.692999999999</v>
      </c>
      <c r="I268" s="89">
        <f t="shared" si="58"/>
        <v>96.165347370020712</v>
      </c>
      <c r="J268" s="47"/>
      <c r="K268" s="47"/>
      <c r="L268" s="47"/>
      <c r="M268" s="47"/>
      <c r="N268" s="47"/>
      <c r="O268" s="47"/>
      <c r="P268" s="47"/>
      <c r="Q268" s="48"/>
    </row>
    <row r="269" spans="1:17" ht="22.5" hidden="1" customHeight="1">
      <c r="A269" s="148"/>
      <c r="B269" s="152"/>
      <c r="C269" s="155"/>
      <c r="D269" s="73" t="s">
        <v>107</v>
      </c>
      <c r="E269" s="2">
        <v>0</v>
      </c>
      <c r="F269" s="2">
        <v>0</v>
      </c>
      <c r="G269" s="2">
        <f t="shared" si="56"/>
        <v>0</v>
      </c>
      <c r="H269" s="2">
        <v>0</v>
      </c>
      <c r="I269" s="17" t="s">
        <v>119</v>
      </c>
      <c r="J269" s="47"/>
      <c r="K269" s="47"/>
      <c r="L269" s="47"/>
      <c r="M269" s="47"/>
      <c r="N269" s="47"/>
      <c r="O269" s="47"/>
      <c r="P269" s="47"/>
      <c r="Q269" s="48"/>
    </row>
    <row r="270" spans="1:17" ht="13.5" customHeight="1">
      <c r="A270" s="148"/>
      <c r="B270" s="152" t="s">
        <v>50</v>
      </c>
      <c r="C270" s="155" t="s">
        <v>169</v>
      </c>
      <c r="D270" s="73" t="s">
        <v>95</v>
      </c>
      <c r="E270" s="2">
        <f>E272+E274</f>
        <v>351709.821</v>
      </c>
      <c r="F270" s="2">
        <f>F272+F274</f>
        <v>358803.40100000001</v>
      </c>
      <c r="G270" s="2">
        <f t="shared" si="56"/>
        <v>7093.5800000000163</v>
      </c>
      <c r="H270" s="2">
        <f>H271+H272+H274</f>
        <v>358405.45799999998</v>
      </c>
      <c r="I270" s="17">
        <f t="shared" si="58"/>
        <v>99.889091630990407</v>
      </c>
      <c r="J270" s="47">
        <v>2</v>
      </c>
      <c r="K270" s="47">
        <v>2</v>
      </c>
      <c r="L270" s="47">
        <f t="shared" si="44"/>
        <v>100</v>
      </c>
      <c r="M270" s="47">
        <v>1</v>
      </c>
      <c r="N270" s="47">
        <v>1</v>
      </c>
      <c r="O270" s="47">
        <v>4</v>
      </c>
      <c r="P270" s="47">
        <v>4</v>
      </c>
      <c r="Q270" s="48" t="s">
        <v>90</v>
      </c>
    </row>
    <row r="271" spans="1:17" ht="23.25" customHeight="1">
      <c r="A271" s="148"/>
      <c r="B271" s="152"/>
      <c r="C271" s="154"/>
      <c r="D271" s="73" t="s">
        <v>97</v>
      </c>
      <c r="E271" s="2">
        <v>0</v>
      </c>
      <c r="F271" s="2">
        <v>0</v>
      </c>
      <c r="G271" s="2">
        <f t="shared" si="56"/>
        <v>0</v>
      </c>
      <c r="H271" s="2">
        <v>0</v>
      </c>
      <c r="I271" s="17" t="s">
        <v>119</v>
      </c>
      <c r="J271" s="47"/>
      <c r="K271" s="47"/>
      <c r="L271" s="47"/>
      <c r="M271" s="47"/>
      <c r="N271" s="47"/>
      <c r="O271" s="47"/>
      <c r="P271" s="47"/>
      <c r="Q271" s="50"/>
    </row>
    <row r="272" spans="1:17" ht="17.25" customHeight="1">
      <c r="A272" s="148"/>
      <c r="B272" s="152"/>
      <c r="C272" s="154"/>
      <c r="D272" s="73" t="s">
        <v>96</v>
      </c>
      <c r="E272" s="2">
        <v>276471.29499999998</v>
      </c>
      <c r="F272" s="2">
        <v>276486.266</v>
      </c>
      <c r="G272" s="2">
        <f t="shared" si="56"/>
        <v>14.971000000019558</v>
      </c>
      <c r="H272" s="2">
        <v>276088.32299999997</v>
      </c>
      <c r="I272" s="17">
        <f t="shared" si="58"/>
        <v>99.856071331948172</v>
      </c>
      <c r="J272" s="47"/>
      <c r="K272" s="47"/>
      <c r="L272" s="47"/>
      <c r="M272" s="47"/>
      <c r="N272" s="47"/>
      <c r="O272" s="47"/>
      <c r="P272" s="47"/>
      <c r="Q272" s="50"/>
    </row>
    <row r="273" spans="1:17" ht="23.25" hidden="1" customHeight="1">
      <c r="A273" s="148"/>
      <c r="B273" s="152"/>
      <c r="C273" s="154"/>
      <c r="D273" s="73" t="s">
        <v>107</v>
      </c>
      <c r="E273" s="2"/>
      <c r="F273" s="2"/>
      <c r="G273" s="2">
        <f t="shared" si="56"/>
        <v>0</v>
      </c>
      <c r="H273" s="2"/>
      <c r="I273" s="17" t="s">
        <v>119</v>
      </c>
      <c r="J273" s="47"/>
      <c r="K273" s="47"/>
      <c r="L273" s="47"/>
      <c r="M273" s="47"/>
      <c r="N273" s="47"/>
      <c r="O273" s="47"/>
      <c r="P273" s="47"/>
      <c r="Q273" s="50"/>
    </row>
    <row r="274" spans="1:17" ht="16.5" customHeight="1">
      <c r="A274" s="148"/>
      <c r="B274" s="152"/>
      <c r="C274" s="154"/>
      <c r="D274" s="73" t="s">
        <v>109</v>
      </c>
      <c r="E274" s="49">
        <v>75238.525999999998</v>
      </c>
      <c r="F274" s="49">
        <v>82317.134999999995</v>
      </c>
      <c r="G274" s="49">
        <f t="shared" si="56"/>
        <v>7078.6089999999967</v>
      </c>
      <c r="H274" s="49">
        <v>82317.134999999995</v>
      </c>
      <c r="I274" s="89" t="s">
        <v>119</v>
      </c>
      <c r="J274" s="47"/>
      <c r="K274" s="47"/>
      <c r="L274" s="47"/>
      <c r="M274" s="47"/>
      <c r="N274" s="47"/>
      <c r="O274" s="47"/>
      <c r="P274" s="47"/>
      <c r="Q274" s="50"/>
    </row>
    <row r="275" spans="1:17" ht="15.75" customHeight="1">
      <c r="A275" s="148"/>
      <c r="B275" s="152" t="s">
        <v>51</v>
      </c>
      <c r="C275" s="155" t="s">
        <v>169</v>
      </c>
      <c r="D275" s="73" t="s">
        <v>95</v>
      </c>
      <c r="E275" s="2">
        <f>E276+E277</f>
        <v>14895.246999999999</v>
      </c>
      <c r="F275" s="2">
        <f>F276+F277</f>
        <v>15215.739</v>
      </c>
      <c r="G275" s="2">
        <f t="shared" si="56"/>
        <v>320.49200000000019</v>
      </c>
      <c r="H275" s="2">
        <f>H276+H277</f>
        <v>15001.384</v>
      </c>
      <c r="I275" s="17">
        <f t="shared" si="58"/>
        <v>98.591228464158064</v>
      </c>
      <c r="J275" s="47">
        <v>1</v>
      </c>
      <c r="K275" s="47">
        <v>0</v>
      </c>
      <c r="L275" s="47">
        <f t="shared" si="44"/>
        <v>0</v>
      </c>
      <c r="M275" s="47">
        <v>1</v>
      </c>
      <c r="N275" s="47">
        <v>0</v>
      </c>
      <c r="O275" s="47">
        <v>1</v>
      </c>
      <c r="P275" s="47">
        <v>0</v>
      </c>
      <c r="Q275" s="50" t="s">
        <v>90</v>
      </c>
    </row>
    <row r="276" spans="1:17" ht="23.25" customHeight="1">
      <c r="A276" s="148"/>
      <c r="B276" s="152"/>
      <c r="C276" s="154"/>
      <c r="D276" s="73" t="s">
        <v>97</v>
      </c>
      <c r="E276" s="2">
        <v>0</v>
      </c>
      <c r="F276" s="2">
        <v>0</v>
      </c>
      <c r="G276" s="2">
        <f t="shared" si="56"/>
        <v>0</v>
      </c>
      <c r="H276" s="2">
        <v>0</v>
      </c>
      <c r="I276" s="17" t="s">
        <v>119</v>
      </c>
      <c r="J276" s="47"/>
      <c r="K276" s="47"/>
      <c r="L276" s="47"/>
      <c r="M276" s="47"/>
      <c r="N276" s="47"/>
      <c r="O276" s="47"/>
      <c r="P276" s="47"/>
      <c r="Q276" s="50"/>
    </row>
    <row r="277" spans="1:17" ht="19.5" customHeight="1">
      <c r="A277" s="148"/>
      <c r="B277" s="152"/>
      <c r="C277" s="154"/>
      <c r="D277" s="73" t="s">
        <v>96</v>
      </c>
      <c r="E277" s="2">
        <v>14895.246999999999</v>
      </c>
      <c r="F277" s="2">
        <v>15215.739</v>
      </c>
      <c r="G277" s="2">
        <f t="shared" si="56"/>
        <v>320.49200000000019</v>
      </c>
      <c r="H277" s="2">
        <v>15001.384</v>
      </c>
      <c r="I277" s="17">
        <f t="shared" si="58"/>
        <v>98.591228464158064</v>
      </c>
      <c r="J277" s="47"/>
      <c r="K277" s="47"/>
      <c r="L277" s="47"/>
      <c r="M277" s="47"/>
      <c r="N277" s="47"/>
      <c r="O277" s="47"/>
      <c r="P277" s="47"/>
      <c r="Q277" s="50"/>
    </row>
    <row r="278" spans="1:17" ht="18" customHeight="1">
      <c r="A278" s="148"/>
      <c r="B278" s="152"/>
      <c r="C278" s="154"/>
      <c r="D278" s="45" t="s">
        <v>109</v>
      </c>
      <c r="E278" s="2">
        <v>0</v>
      </c>
      <c r="F278" s="2">
        <v>0</v>
      </c>
      <c r="G278" s="2">
        <f t="shared" si="56"/>
        <v>0</v>
      </c>
      <c r="H278" s="2">
        <v>0</v>
      </c>
      <c r="I278" s="17" t="s">
        <v>119</v>
      </c>
      <c r="J278" s="47"/>
      <c r="K278" s="47"/>
      <c r="L278" s="47"/>
      <c r="M278" s="47"/>
      <c r="N278" s="47"/>
      <c r="O278" s="47"/>
      <c r="P278" s="47"/>
      <c r="Q278" s="50"/>
    </row>
    <row r="279" spans="1:17" ht="26.25" customHeight="1">
      <c r="A279" s="148"/>
      <c r="B279" s="152"/>
      <c r="C279" s="154"/>
      <c r="D279" s="73" t="s">
        <v>107</v>
      </c>
      <c r="E279" s="2">
        <v>0</v>
      </c>
      <c r="F279" s="2">
        <v>0</v>
      </c>
      <c r="G279" s="2">
        <f t="shared" si="56"/>
        <v>0</v>
      </c>
      <c r="H279" s="2">
        <v>0</v>
      </c>
      <c r="I279" s="17" t="s">
        <v>119</v>
      </c>
      <c r="J279" s="47"/>
      <c r="K279" s="47"/>
      <c r="L279" s="47"/>
      <c r="M279" s="47"/>
      <c r="N279" s="47"/>
      <c r="O279" s="47"/>
      <c r="P279" s="47"/>
      <c r="Q279" s="48"/>
    </row>
    <row r="280" spans="1:17" ht="18.75" customHeight="1">
      <c r="A280" s="148">
        <v>14</v>
      </c>
      <c r="B280" s="162" t="s">
        <v>52</v>
      </c>
      <c r="C280" s="154" t="s">
        <v>53</v>
      </c>
      <c r="D280" s="84" t="s">
        <v>95</v>
      </c>
      <c r="E280" s="38">
        <f>E287+E292</f>
        <v>77525.434000000008</v>
      </c>
      <c r="F280" s="38">
        <f>F287+F292</f>
        <v>78421.040000000008</v>
      </c>
      <c r="G280" s="38">
        <f t="shared" si="56"/>
        <v>895.60599999999977</v>
      </c>
      <c r="H280" s="38">
        <f>H287+H292</f>
        <v>78407.726999999999</v>
      </c>
      <c r="I280" s="18">
        <f>H280/F280*100</f>
        <v>99.983023688540712</v>
      </c>
      <c r="J280" s="76">
        <v>17</v>
      </c>
      <c r="K280" s="76">
        <v>15</v>
      </c>
      <c r="L280" s="18">
        <f t="shared" si="44"/>
        <v>88.235294117647058</v>
      </c>
      <c r="M280" s="76">
        <v>9</v>
      </c>
      <c r="N280" s="76">
        <v>9</v>
      </c>
      <c r="O280" s="76">
        <v>21</v>
      </c>
      <c r="P280" s="76">
        <v>20</v>
      </c>
      <c r="Q280" s="156" t="s">
        <v>128</v>
      </c>
    </row>
    <row r="281" spans="1:17" ht="21.75" customHeight="1">
      <c r="A281" s="148"/>
      <c r="B281" s="162"/>
      <c r="C281" s="154"/>
      <c r="D281" s="73" t="s">
        <v>97</v>
      </c>
      <c r="E281" s="2">
        <v>0</v>
      </c>
      <c r="F281" s="2">
        <v>0</v>
      </c>
      <c r="G281" s="2">
        <f t="shared" si="56"/>
        <v>0</v>
      </c>
      <c r="H281" s="2">
        <v>0</v>
      </c>
      <c r="I281" s="17" t="s">
        <v>119</v>
      </c>
      <c r="J281" s="47">
        <v>1</v>
      </c>
      <c r="K281" s="47">
        <v>1</v>
      </c>
      <c r="L281" s="79"/>
      <c r="M281" s="47"/>
      <c r="N281" s="105"/>
      <c r="O281" s="47"/>
      <c r="P281" s="47"/>
      <c r="Q281" s="157"/>
    </row>
    <row r="282" spans="1:17" ht="18" customHeight="1">
      <c r="A282" s="148"/>
      <c r="B282" s="162"/>
      <c r="C282" s="154"/>
      <c r="D282" s="73" t="s">
        <v>96</v>
      </c>
      <c r="E282" s="49">
        <v>77525.433999999994</v>
      </c>
      <c r="F282" s="49">
        <v>78421.039999999994</v>
      </c>
      <c r="G282" s="49">
        <f t="shared" si="56"/>
        <v>895.60599999999977</v>
      </c>
      <c r="H282" s="49">
        <v>78407.726999999999</v>
      </c>
      <c r="I282" s="89">
        <f t="shared" ref="I282:I292" si="59">H282/F282*100</f>
        <v>99.98302368854074</v>
      </c>
      <c r="J282" s="47"/>
      <c r="K282" s="47"/>
      <c r="L282" s="79"/>
      <c r="M282" s="47"/>
      <c r="N282" s="47"/>
      <c r="O282" s="47"/>
      <c r="P282" s="47"/>
      <c r="Q282" s="157"/>
    </row>
    <row r="283" spans="1:17" ht="23.25" hidden="1" customHeight="1">
      <c r="A283" s="148"/>
      <c r="B283" s="162"/>
      <c r="C283" s="154"/>
      <c r="D283" s="45" t="s">
        <v>109</v>
      </c>
      <c r="E283" s="2">
        <v>0</v>
      </c>
      <c r="F283" s="2">
        <v>0</v>
      </c>
      <c r="G283" s="2">
        <f t="shared" si="56"/>
        <v>0</v>
      </c>
      <c r="H283" s="2">
        <v>0</v>
      </c>
      <c r="I283" s="17" t="s">
        <v>119</v>
      </c>
      <c r="J283" s="47"/>
      <c r="K283" s="47"/>
      <c r="L283" s="79"/>
      <c r="M283" s="47"/>
      <c r="N283" s="47"/>
      <c r="O283" s="47"/>
      <c r="P283" s="47"/>
      <c r="Q283" s="157"/>
    </row>
    <row r="284" spans="1:17" ht="21.75" hidden="1" customHeight="1">
      <c r="A284" s="148"/>
      <c r="B284" s="162"/>
      <c r="C284" s="154"/>
      <c r="D284" s="73" t="s">
        <v>107</v>
      </c>
      <c r="E284" s="2">
        <v>0</v>
      </c>
      <c r="F284" s="2">
        <v>0</v>
      </c>
      <c r="G284" s="2">
        <f t="shared" si="56"/>
        <v>0</v>
      </c>
      <c r="H284" s="2">
        <v>0</v>
      </c>
      <c r="I284" s="17" t="s">
        <v>119</v>
      </c>
      <c r="J284" s="47"/>
      <c r="K284" s="47"/>
      <c r="L284" s="79"/>
      <c r="M284" s="47"/>
      <c r="N284" s="47"/>
      <c r="O284" s="47"/>
      <c r="P284" s="47"/>
      <c r="Q284" s="158"/>
    </row>
    <row r="285" spans="1:17" ht="14.25" customHeight="1">
      <c r="A285" s="148"/>
      <c r="B285" s="152" t="s">
        <v>139</v>
      </c>
      <c r="C285" s="155" t="s">
        <v>53</v>
      </c>
      <c r="D285" s="73" t="s">
        <v>95</v>
      </c>
      <c r="E285" s="2">
        <f>E286+E287</f>
        <v>69902.379000000001</v>
      </c>
      <c r="F285" s="2">
        <f>F286+F287</f>
        <v>70271.479000000007</v>
      </c>
      <c r="G285" s="2">
        <f t="shared" si="56"/>
        <v>369.10000000000582</v>
      </c>
      <c r="H285" s="2">
        <f>H286+H287</f>
        <v>70258.264999999999</v>
      </c>
      <c r="I285" s="17">
        <f t="shared" si="59"/>
        <v>99.98119578499265</v>
      </c>
      <c r="J285" s="47">
        <v>8</v>
      </c>
      <c r="K285" s="47">
        <v>8</v>
      </c>
      <c r="L285" s="79">
        <f t="shared" si="44"/>
        <v>100</v>
      </c>
      <c r="M285" s="47">
        <v>4</v>
      </c>
      <c r="N285" s="47">
        <v>4</v>
      </c>
      <c r="O285" s="47">
        <v>9</v>
      </c>
      <c r="P285" s="47">
        <v>9</v>
      </c>
      <c r="Q285" s="48" t="s">
        <v>90</v>
      </c>
    </row>
    <row r="286" spans="1:17" ht="22.5" customHeight="1">
      <c r="A286" s="148"/>
      <c r="B286" s="152"/>
      <c r="C286" s="155"/>
      <c r="D286" s="73" t="s">
        <v>97</v>
      </c>
      <c r="E286" s="2">
        <v>0</v>
      </c>
      <c r="F286" s="2">
        <v>0</v>
      </c>
      <c r="G286" s="2">
        <f t="shared" si="56"/>
        <v>0</v>
      </c>
      <c r="H286" s="2">
        <v>0</v>
      </c>
      <c r="I286" s="79" t="s">
        <v>119</v>
      </c>
      <c r="J286" s="47"/>
      <c r="K286" s="47"/>
      <c r="L286" s="79"/>
      <c r="M286" s="47"/>
      <c r="N286" s="47"/>
      <c r="O286" s="47"/>
      <c r="P286" s="47"/>
      <c r="Q286" s="50"/>
    </row>
    <row r="287" spans="1:17" ht="21" customHeight="1">
      <c r="A287" s="148"/>
      <c r="B287" s="152"/>
      <c r="C287" s="155"/>
      <c r="D287" s="45" t="s">
        <v>96</v>
      </c>
      <c r="E287" s="2">
        <v>69902.379000000001</v>
      </c>
      <c r="F287" s="2">
        <v>70271.479000000007</v>
      </c>
      <c r="G287" s="2">
        <f t="shared" si="56"/>
        <v>369.10000000000582</v>
      </c>
      <c r="H287" s="2">
        <v>70258.264999999999</v>
      </c>
      <c r="I287" s="17">
        <f t="shared" si="59"/>
        <v>99.98119578499265</v>
      </c>
      <c r="J287" s="47"/>
      <c r="K287" s="47"/>
      <c r="L287" s="79"/>
      <c r="M287" s="47"/>
      <c r="N287" s="47"/>
      <c r="O287" s="47"/>
      <c r="P287" s="47"/>
      <c r="Q287" s="50"/>
    </row>
    <row r="288" spans="1:17" ht="24" hidden="1" customHeight="1">
      <c r="A288" s="148"/>
      <c r="B288" s="152"/>
      <c r="C288" s="155"/>
      <c r="D288" s="45" t="s">
        <v>110</v>
      </c>
      <c r="E288" s="2">
        <v>0</v>
      </c>
      <c r="F288" s="2">
        <v>0</v>
      </c>
      <c r="G288" s="2">
        <f t="shared" si="56"/>
        <v>0</v>
      </c>
      <c r="H288" s="2">
        <v>0</v>
      </c>
      <c r="I288" s="17" t="s">
        <v>119</v>
      </c>
      <c r="J288" s="47"/>
      <c r="K288" s="47"/>
      <c r="L288" s="79"/>
      <c r="M288" s="47"/>
      <c r="N288" s="47"/>
      <c r="O288" s="47"/>
      <c r="P288" s="47"/>
      <c r="Q288" s="50"/>
    </row>
    <row r="289" spans="1:17" ht="24.75" hidden="1" customHeight="1">
      <c r="A289" s="148"/>
      <c r="B289" s="152"/>
      <c r="C289" s="155"/>
      <c r="D289" s="73" t="s">
        <v>107</v>
      </c>
      <c r="E289" s="2">
        <v>0</v>
      </c>
      <c r="F289" s="2">
        <v>0</v>
      </c>
      <c r="G289" s="2">
        <f t="shared" si="56"/>
        <v>0</v>
      </c>
      <c r="H289" s="2">
        <v>1</v>
      </c>
      <c r="I289" s="17" t="s">
        <v>119</v>
      </c>
      <c r="J289" s="47"/>
      <c r="K289" s="47"/>
      <c r="L289" s="79"/>
      <c r="M289" s="47"/>
      <c r="N289" s="47"/>
      <c r="O289" s="47"/>
      <c r="P289" s="47"/>
      <c r="Q289" s="50"/>
    </row>
    <row r="290" spans="1:17" ht="12.75" customHeight="1">
      <c r="A290" s="148"/>
      <c r="B290" s="152" t="s">
        <v>54</v>
      </c>
      <c r="C290" s="155" t="s">
        <v>53</v>
      </c>
      <c r="D290" s="73" t="s">
        <v>95</v>
      </c>
      <c r="E290" s="49">
        <f>E291+E292</f>
        <v>7623.0550000000003</v>
      </c>
      <c r="F290" s="49">
        <f>F291+F292</f>
        <v>8149.5609999999997</v>
      </c>
      <c r="G290" s="2">
        <f t="shared" si="56"/>
        <v>526.5059999999994</v>
      </c>
      <c r="H290" s="49">
        <f>H291+H292</f>
        <v>8149.4620000000004</v>
      </c>
      <c r="I290" s="17">
        <f t="shared" si="59"/>
        <v>99.998785210638957</v>
      </c>
      <c r="J290" s="47">
        <v>8</v>
      </c>
      <c r="K290" s="47">
        <v>6</v>
      </c>
      <c r="L290" s="79">
        <f t="shared" ref="L290:L346" si="60">K290*100/J290</f>
        <v>75</v>
      </c>
      <c r="M290" s="47">
        <v>5</v>
      </c>
      <c r="N290" s="47">
        <v>5</v>
      </c>
      <c r="O290" s="47">
        <v>12</v>
      </c>
      <c r="P290" s="47">
        <v>11</v>
      </c>
      <c r="Q290" s="50" t="s">
        <v>90</v>
      </c>
    </row>
    <row r="291" spans="1:17" ht="27" customHeight="1">
      <c r="A291" s="148"/>
      <c r="B291" s="152"/>
      <c r="C291" s="155"/>
      <c r="D291" s="73" t="s">
        <v>97</v>
      </c>
      <c r="E291" s="2">
        <v>0</v>
      </c>
      <c r="F291" s="2">
        <v>0</v>
      </c>
      <c r="G291" s="2">
        <f t="shared" si="56"/>
        <v>0</v>
      </c>
      <c r="H291" s="2">
        <v>0</v>
      </c>
      <c r="I291" s="17" t="s">
        <v>119</v>
      </c>
      <c r="J291" s="47"/>
      <c r="K291" s="47"/>
      <c r="L291" s="47"/>
      <c r="M291" s="47"/>
      <c r="N291" s="47"/>
      <c r="O291" s="47"/>
      <c r="P291" s="47"/>
      <c r="Q291" s="50"/>
    </row>
    <row r="292" spans="1:17" ht="21" customHeight="1">
      <c r="A292" s="148"/>
      <c r="B292" s="152"/>
      <c r="C292" s="155"/>
      <c r="D292" s="73" t="s">
        <v>96</v>
      </c>
      <c r="E292" s="49">
        <v>7623.0550000000003</v>
      </c>
      <c r="F292" s="49">
        <v>8149.5609999999997</v>
      </c>
      <c r="G292" s="49">
        <f t="shared" si="56"/>
        <v>526.5059999999994</v>
      </c>
      <c r="H292" s="49">
        <v>8149.4620000000004</v>
      </c>
      <c r="I292" s="89">
        <f t="shared" si="59"/>
        <v>99.998785210638957</v>
      </c>
      <c r="J292" s="47"/>
      <c r="K292" s="47"/>
      <c r="L292" s="47"/>
      <c r="M292" s="47"/>
      <c r="N292" s="47"/>
      <c r="O292" s="47"/>
      <c r="P292" s="47"/>
      <c r="Q292" s="50"/>
    </row>
    <row r="293" spans="1:17" ht="22.5" hidden="1">
      <c r="A293" s="148"/>
      <c r="B293" s="152"/>
      <c r="C293" s="155"/>
      <c r="D293" s="45" t="s">
        <v>110</v>
      </c>
      <c r="E293" s="2">
        <v>0</v>
      </c>
      <c r="F293" s="2">
        <v>0</v>
      </c>
      <c r="G293" s="2">
        <f t="shared" si="56"/>
        <v>0</v>
      </c>
      <c r="H293" s="2">
        <v>0</v>
      </c>
      <c r="I293" s="17" t="s">
        <v>119</v>
      </c>
      <c r="J293" s="47"/>
      <c r="K293" s="47"/>
      <c r="L293" s="47"/>
      <c r="M293" s="47"/>
      <c r="N293" s="47"/>
      <c r="O293" s="47"/>
      <c r="P293" s="47"/>
      <c r="Q293" s="50"/>
    </row>
    <row r="294" spans="1:17" ht="26.25" customHeight="1">
      <c r="A294" s="148"/>
      <c r="B294" s="152"/>
      <c r="C294" s="155"/>
      <c r="D294" s="45" t="s">
        <v>107</v>
      </c>
      <c r="E294" s="2">
        <v>0</v>
      </c>
      <c r="F294" s="2">
        <v>0</v>
      </c>
      <c r="G294" s="2">
        <f t="shared" si="56"/>
        <v>0</v>
      </c>
      <c r="H294" s="2">
        <v>0</v>
      </c>
      <c r="I294" s="17" t="s">
        <v>119</v>
      </c>
      <c r="J294" s="47"/>
      <c r="K294" s="47"/>
      <c r="L294" s="47"/>
      <c r="M294" s="47"/>
      <c r="N294" s="47"/>
      <c r="O294" s="47"/>
      <c r="P294" s="47"/>
      <c r="Q294" s="48"/>
    </row>
    <row r="295" spans="1:17">
      <c r="A295" s="148">
        <v>15</v>
      </c>
      <c r="B295" s="162" t="s">
        <v>55</v>
      </c>
      <c r="C295" s="154" t="s">
        <v>56</v>
      </c>
      <c r="D295" s="84" t="s">
        <v>95</v>
      </c>
      <c r="E295" s="38">
        <f>E300+E305+E310+E314+E319+E329</f>
        <v>975832.87899999984</v>
      </c>
      <c r="F295" s="81">
        <f>F300+F305+F310+F314+F319+F329</f>
        <v>981644.92700000003</v>
      </c>
      <c r="G295" s="38">
        <f t="shared" si="56"/>
        <v>5812.0480000001844</v>
      </c>
      <c r="H295" s="38">
        <f>H300+H305+H310+H314+H319+H329</f>
        <v>978922.26427000004</v>
      </c>
      <c r="I295" s="18">
        <f>H295/F295*100</f>
        <v>99.72264281563389</v>
      </c>
      <c r="J295" s="106">
        <f>J296+J300+J305+J310+J314+J319+J329</f>
        <v>46</v>
      </c>
      <c r="K295" s="76">
        <f>K296+K300+K305+K310+K314+K319+K329</f>
        <v>42</v>
      </c>
      <c r="L295" s="18">
        <f t="shared" si="60"/>
        <v>91.304347826086953</v>
      </c>
      <c r="M295" s="76">
        <v>17</v>
      </c>
      <c r="N295" s="76">
        <v>17</v>
      </c>
      <c r="O295" s="76">
        <v>51</v>
      </c>
      <c r="P295" s="76">
        <v>51</v>
      </c>
      <c r="Q295" s="156" t="s">
        <v>128</v>
      </c>
    </row>
    <row r="296" spans="1:17" ht="22.5">
      <c r="A296" s="148"/>
      <c r="B296" s="162"/>
      <c r="C296" s="154"/>
      <c r="D296" s="73" t="s">
        <v>97</v>
      </c>
      <c r="E296" s="2">
        <v>416970.8</v>
      </c>
      <c r="F296" s="2">
        <v>416970.8</v>
      </c>
      <c r="G296" s="2">
        <f t="shared" si="56"/>
        <v>0</v>
      </c>
      <c r="H296" s="2">
        <v>416174.3</v>
      </c>
      <c r="I296" s="17">
        <f t="shared" ref="I296:I297" si="61">H296/F296*100</f>
        <v>99.808979429734649</v>
      </c>
      <c r="J296" s="77">
        <v>5</v>
      </c>
      <c r="K296" s="47">
        <v>4</v>
      </c>
      <c r="L296" s="47"/>
      <c r="M296" s="47"/>
      <c r="N296" s="47"/>
      <c r="O296" s="47"/>
      <c r="P296" s="47"/>
      <c r="Q296" s="157"/>
    </row>
    <row r="297" spans="1:17" ht="16.5" customHeight="1">
      <c r="A297" s="148"/>
      <c r="B297" s="162"/>
      <c r="C297" s="154"/>
      <c r="D297" s="73" t="s">
        <v>96</v>
      </c>
      <c r="E297" s="2">
        <v>558862.07900000003</v>
      </c>
      <c r="F297" s="2">
        <v>564674.12699999998</v>
      </c>
      <c r="G297" s="2">
        <f t="shared" si="56"/>
        <v>5812.0479999999516</v>
      </c>
      <c r="H297" s="2">
        <v>562747.96400000004</v>
      </c>
      <c r="I297" s="17">
        <f t="shared" si="61"/>
        <v>99.658889453598093</v>
      </c>
      <c r="J297" s="47"/>
      <c r="K297" s="47"/>
      <c r="L297" s="47"/>
      <c r="M297" s="47"/>
      <c r="N297" s="47"/>
      <c r="O297" s="47"/>
      <c r="P297" s="47"/>
      <c r="Q297" s="157"/>
    </row>
    <row r="298" spans="1:17" ht="17.25" customHeight="1">
      <c r="A298" s="148"/>
      <c r="B298" s="162"/>
      <c r="C298" s="154"/>
      <c r="D298" s="73" t="s">
        <v>109</v>
      </c>
      <c r="E298" s="2">
        <v>0</v>
      </c>
      <c r="F298" s="2">
        <v>0</v>
      </c>
      <c r="G298" s="2">
        <f t="shared" si="56"/>
        <v>0</v>
      </c>
      <c r="H298" s="2">
        <f t="shared" si="56"/>
        <v>0</v>
      </c>
      <c r="I298" s="17" t="s">
        <v>119</v>
      </c>
      <c r="J298" s="47"/>
      <c r="K298" s="47"/>
      <c r="L298" s="47"/>
      <c r="M298" s="47"/>
      <c r="N298" s="47"/>
      <c r="O298" s="47"/>
      <c r="P298" s="47"/>
      <c r="Q298" s="157"/>
    </row>
    <row r="299" spans="1:17" ht="23.25" customHeight="1">
      <c r="A299" s="148"/>
      <c r="B299" s="162"/>
      <c r="C299" s="154"/>
      <c r="D299" s="73" t="s">
        <v>107</v>
      </c>
      <c r="E299" s="49">
        <v>0</v>
      </c>
      <c r="F299" s="49">
        <v>0</v>
      </c>
      <c r="G299" s="49">
        <f t="shared" si="56"/>
        <v>0</v>
      </c>
      <c r="H299" s="49">
        <v>0</v>
      </c>
      <c r="I299" s="107" t="s">
        <v>119</v>
      </c>
      <c r="J299" s="47"/>
      <c r="K299" s="47"/>
      <c r="L299" s="47"/>
      <c r="M299" s="47"/>
      <c r="N299" s="47"/>
      <c r="O299" s="47"/>
      <c r="P299" s="47"/>
      <c r="Q299" s="158"/>
    </row>
    <row r="300" spans="1:17" ht="14.25" customHeight="1">
      <c r="A300" s="148"/>
      <c r="B300" s="152" t="s">
        <v>57</v>
      </c>
      <c r="C300" s="155" t="s">
        <v>56</v>
      </c>
      <c r="D300" s="73" t="s">
        <v>95</v>
      </c>
      <c r="E300" s="2">
        <f>E301+E302</f>
        <v>102051.298</v>
      </c>
      <c r="F300" s="2">
        <f>F301+F302</f>
        <v>101854.386</v>
      </c>
      <c r="G300" s="2">
        <f t="shared" si="56"/>
        <v>-196.91199999999662</v>
      </c>
      <c r="H300" s="2">
        <f>H301+H302</f>
        <v>99231.351999999999</v>
      </c>
      <c r="I300" s="17">
        <f>H300/F300*100</f>
        <v>97.424721602072196</v>
      </c>
      <c r="J300" s="47">
        <v>11</v>
      </c>
      <c r="K300" s="47">
        <v>11</v>
      </c>
      <c r="L300" s="47">
        <f t="shared" si="60"/>
        <v>100</v>
      </c>
      <c r="M300" s="47">
        <v>3</v>
      </c>
      <c r="N300" s="47">
        <v>3</v>
      </c>
      <c r="O300" s="47">
        <v>16</v>
      </c>
      <c r="P300" s="47">
        <v>16</v>
      </c>
      <c r="Q300" s="48" t="s">
        <v>90</v>
      </c>
    </row>
    <row r="301" spans="1:17" ht="22.5">
      <c r="A301" s="148"/>
      <c r="B301" s="152"/>
      <c r="C301" s="155"/>
      <c r="D301" s="73" t="s">
        <v>97</v>
      </c>
      <c r="E301" s="2">
        <v>9896.5</v>
      </c>
      <c r="F301" s="2">
        <v>9896.5</v>
      </c>
      <c r="G301" s="2">
        <f t="shared" si="56"/>
        <v>0</v>
      </c>
      <c r="H301" s="2">
        <v>9100</v>
      </c>
      <c r="I301" s="17" t="s">
        <v>119</v>
      </c>
      <c r="J301" s="47"/>
      <c r="K301" s="47"/>
      <c r="L301" s="47"/>
      <c r="M301" s="47"/>
      <c r="N301" s="47"/>
      <c r="O301" s="47"/>
      <c r="P301" s="47"/>
      <c r="Q301" s="48"/>
    </row>
    <row r="302" spans="1:17" ht="27.75" customHeight="1">
      <c r="A302" s="148"/>
      <c r="B302" s="152"/>
      <c r="C302" s="155"/>
      <c r="D302" s="73" t="s">
        <v>96</v>
      </c>
      <c r="E302" s="49">
        <v>92154.797999999995</v>
      </c>
      <c r="F302" s="49">
        <v>91957.885999999999</v>
      </c>
      <c r="G302" s="49">
        <f t="shared" si="56"/>
        <v>-196.91199999999662</v>
      </c>
      <c r="H302" s="49">
        <v>90131.351999999999</v>
      </c>
      <c r="I302" s="89">
        <f t="shared" ref="I302" si="62">H302/F302*100</f>
        <v>98.01372771879511</v>
      </c>
      <c r="J302" s="47"/>
      <c r="K302" s="47"/>
      <c r="L302" s="47"/>
      <c r="M302" s="47"/>
      <c r="N302" s="47"/>
      <c r="O302" s="47"/>
      <c r="P302" s="47"/>
      <c r="Q302" s="48"/>
    </row>
    <row r="303" spans="1:17" hidden="1">
      <c r="A303" s="148"/>
      <c r="B303" s="152"/>
      <c r="C303" s="155"/>
      <c r="D303" s="73" t="s">
        <v>109</v>
      </c>
      <c r="E303" s="2">
        <v>0</v>
      </c>
      <c r="F303" s="2">
        <v>0</v>
      </c>
      <c r="G303" s="2">
        <f t="shared" si="56"/>
        <v>0</v>
      </c>
      <c r="H303" s="2">
        <f t="shared" si="56"/>
        <v>0</v>
      </c>
      <c r="I303" s="17" t="s">
        <v>119</v>
      </c>
      <c r="J303" s="47"/>
      <c r="K303" s="47"/>
      <c r="L303" s="47"/>
      <c r="M303" s="47"/>
      <c r="N303" s="47"/>
      <c r="O303" s="47"/>
      <c r="P303" s="47"/>
      <c r="Q303" s="48"/>
    </row>
    <row r="304" spans="1:17" ht="22.5" hidden="1">
      <c r="A304" s="148"/>
      <c r="B304" s="152"/>
      <c r="C304" s="155"/>
      <c r="D304" s="73" t="s">
        <v>107</v>
      </c>
      <c r="E304" s="2">
        <v>0</v>
      </c>
      <c r="F304" s="2">
        <v>0</v>
      </c>
      <c r="G304" s="2">
        <f t="shared" si="56"/>
        <v>0</v>
      </c>
      <c r="H304" s="2">
        <f t="shared" si="56"/>
        <v>0</v>
      </c>
      <c r="I304" s="17" t="s">
        <v>119</v>
      </c>
      <c r="J304" s="47"/>
      <c r="K304" s="47"/>
      <c r="L304" s="47"/>
      <c r="M304" s="47"/>
      <c r="N304" s="47"/>
      <c r="O304" s="47"/>
      <c r="P304" s="47"/>
      <c r="Q304" s="48"/>
    </row>
    <row r="305" spans="1:17" ht="12.75" customHeight="1">
      <c r="A305" s="148"/>
      <c r="B305" s="152" t="s">
        <v>58</v>
      </c>
      <c r="C305" s="153" t="s">
        <v>152</v>
      </c>
      <c r="D305" s="73" t="s">
        <v>95</v>
      </c>
      <c r="E305" s="2">
        <f>E306+E307</f>
        <v>514056.82999999996</v>
      </c>
      <c r="F305" s="2">
        <f>F306+F307</f>
        <v>521125.147</v>
      </c>
      <c r="G305" s="2">
        <f t="shared" ref="G305:G333" si="63">F305-E305</f>
        <v>7068.3170000000391</v>
      </c>
      <c r="H305" s="2">
        <f>H306+H307</f>
        <v>521100.47126999998</v>
      </c>
      <c r="I305" s="17">
        <f>H305/F305*100</f>
        <v>99.995264912825249</v>
      </c>
      <c r="J305" s="47">
        <v>19</v>
      </c>
      <c r="K305" s="47">
        <v>18</v>
      </c>
      <c r="L305" s="17">
        <f t="shared" si="60"/>
        <v>94.736842105263165</v>
      </c>
      <c r="M305" s="47">
        <v>6</v>
      </c>
      <c r="N305" s="47">
        <v>6</v>
      </c>
      <c r="O305" s="47">
        <v>13</v>
      </c>
      <c r="P305" s="47">
        <v>13</v>
      </c>
      <c r="Q305" s="48" t="s">
        <v>90</v>
      </c>
    </row>
    <row r="306" spans="1:17" ht="22.5">
      <c r="A306" s="148"/>
      <c r="B306" s="152"/>
      <c r="C306" s="153"/>
      <c r="D306" s="73" t="s">
        <v>97</v>
      </c>
      <c r="E306" s="2">
        <v>407074.3</v>
      </c>
      <c r="F306" s="2">
        <v>407074.3</v>
      </c>
      <c r="G306" s="2">
        <f t="shared" si="63"/>
        <v>0</v>
      </c>
      <c r="H306" s="2">
        <v>407074.3</v>
      </c>
      <c r="I306" s="17">
        <f t="shared" ref="I306:I307" si="64">H306/F306*100</f>
        <v>100</v>
      </c>
      <c r="J306" s="47"/>
      <c r="K306" s="47"/>
      <c r="L306" s="47"/>
      <c r="M306" s="47"/>
      <c r="N306" s="47"/>
      <c r="O306" s="47"/>
      <c r="P306" s="47"/>
      <c r="Q306" s="48"/>
    </row>
    <row r="307" spans="1:17" ht="19.5" customHeight="1">
      <c r="A307" s="148"/>
      <c r="B307" s="152"/>
      <c r="C307" s="153"/>
      <c r="D307" s="73" t="s">
        <v>96</v>
      </c>
      <c r="E307" s="2">
        <v>106982.53</v>
      </c>
      <c r="F307" s="2">
        <v>114050.84699999999</v>
      </c>
      <c r="G307" s="2">
        <f t="shared" si="63"/>
        <v>7068.3169999999955</v>
      </c>
      <c r="H307" s="2">
        <v>114026.17127000001</v>
      </c>
      <c r="I307" s="17">
        <f t="shared" si="64"/>
        <v>99.978364272910667</v>
      </c>
      <c r="J307" s="47"/>
      <c r="K307" s="47"/>
      <c r="L307" s="47"/>
      <c r="M307" s="47"/>
      <c r="N307" s="47"/>
      <c r="O307" s="47"/>
      <c r="P307" s="47"/>
      <c r="Q307" s="48"/>
    </row>
    <row r="308" spans="1:17" hidden="1">
      <c r="A308" s="148"/>
      <c r="B308" s="152"/>
      <c r="C308" s="153"/>
      <c r="D308" s="73" t="s">
        <v>109</v>
      </c>
      <c r="E308" s="2">
        <v>0</v>
      </c>
      <c r="F308" s="2">
        <v>0</v>
      </c>
      <c r="G308" s="2">
        <f t="shared" si="63"/>
        <v>0</v>
      </c>
      <c r="H308" s="2">
        <f t="shared" ref="G308:H371" si="65">G308-F308</f>
        <v>0</v>
      </c>
      <c r="I308" s="17" t="s">
        <v>119</v>
      </c>
      <c r="J308" s="47"/>
      <c r="K308" s="47"/>
      <c r="L308" s="47"/>
      <c r="M308" s="47"/>
      <c r="N308" s="47"/>
      <c r="O308" s="47"/>
      <c r="P308" s="47"/>
      <c r="Q308" s="48"/>
    </row>
    <row r="309" spans="1:17" ht="22.5" customHeight="1">
      <c r="A309" s="148"/>
      <c r="B309" s="152"/>
      <c r="C309" s="153"/>
      <c r="D309" s="73" t="s">
        <v>107</v>
      </c>
      <c r="E309" s="2">
        <v>0</v>
      </c>
      <c r="F309" s="2">
        <v>0</v>
      </c>
      <c r="G309" s="2">
        <f t="shared" si="63"/>
        <v>0</v>
      </c>
      <c r="H309" s="2">
        <v>0</v>
      </c>
      <c r="I309" s="79" t="s">
        <v>119</v>
      </c>
      <c r="J309" s="47"/>
      <c r="K309" s="47"/>
      <c r="L309" s="47"/>
      <c r="M309" s="47"/>
      <c r="N309" s="47"/>
      <c r="O309" s="47"/>
      <c r="P309" s="47"/>
      <c r="Q309" s="48"/>
    </row>
    <row r="310" spans="1:17" ht="12" customHeight="1">
      <c r="A310" s="148"/>
      <c r="B310" s="152" t="s">
        <v>59</v>
      </c>
      <c r="C310" s="153" t="s">
        <v>153</v>
      </c>
      <c r="D310" s="73" t="s">
        <v>95</v>
      </c>
      <c r="E310" s="2">
        <f>E311+E312</f>
        <v>323793.91899999999</v>
      </c>
      <c r="F310" s="2">
        <f>F311+F312</f>
        <v>319967.58500000002</v>
      </c>
      <c r="G310" s="2">
        <f t="shared" si="63"/>
        <v>-3826.3339999999735</v>
      </c>
      <c r="H310" s="2">
        <f>H311+H312</f>
        <v>319967.58500000002</v>
      </c>
      <c r="I310" s="17">
        <f>H310/F310*100</f>
        <v>100</v>
      </c>
      <c r="J310" s="47">
        <v>5</v>
      </c>
      <c r="K310" s="47">
        <v>4</v>
      </c>
      <c r="L310" s="47">
        <f t="shared" si="60"/>
        <v>80</v>
      </c>
      <c r="M310" s="47">
        <v>2</v>
      </c>
      <c r="N310" s="47">
        <v>2</v>
      </c>
      <c r="O310" s="47">
        <v>14</v>
      </c>
      <c r="P310" s="47">
        <v>14</v>
      </c>
      <c r="Q310" s="48" t="s">
        <v>90</v>
      </c>
    </row>
    <row r="311" spans="1:17" ht="22.5">
      <c r="A311" s="148"/>
      <c r="B311" s="152"/>
      <c r="C311" s="153"/>
      <c r="D311" s="73" t="s">
        <v>97</v>
      </c>
      <c r="E311" s="2">
        <v>0</v>
      </c>
      <c r="F311" s="2">
        <v>0</v>
      </c>
      <c r="G311" s="2">
        <f t="shared" si="63"/>
        <v>0</v>
      </c>
      <c r="H311" s="2">
        <f t="shared" ref="H311" si="66">G311-F311</f>
        <v>0</v>
      </c>
      <c r="I311" s="17" t="s">
        <v>119</v>
      </c>
      <c r="J311" s="47"/>
      <c r="K311" s="47"/>
      <c r="L311" s="47"/>
      <c r="M311" s="47"/>
      <c r="N311" s="47"/>
      <c r="O311" s="47"/>
      <c r="P311" s="47"/>
      <c r="Q311" s="48"/>
    </row>
    <row r="312" spans="1:17" ht="18.75" customHeight="1">
      <c r="A312" s="148"/>
      <c r="B312" s="152"/>
      <c r="C312" s="153"/>
      <c r="D312" s="73" t="s">
        <v>96</v>
      </c>
      <c r="E312" s="2">
        <v>323793.91899999999</v>
      </c>
      <c r="F312" s="2">
        <v>319967.58500000002</v>
      </c>
      <c r="G312" s="2">
        <f t="shared" si="63"/>
        <v>-3826.3339999999735</v>
      </c>
      <c r="H312" s="2">
        <v>319967.58500000002</v>
      </c>
      <c r="I312" s="17">
        <f t="shared" ref="I312" si="67">H312/F312*100</f>
        <v>100</v>
      </c>
      <c r="J312" s="47"/>
      <c r="K312" s="47"/>
      <c r="L312" s="47"/>
      <c r="M312" s="47"/>
      <c r="N312" s="47"/>
      <c r="O312" s="47"/>
      <c r="P312" s="47"/>
      <c r="Q312" s="48"/>
    </row>
    <row r="313" spans="1:17" ht="16.5" hidden="1" customHeight="1">
      <c r="A313" s="148"/>
      <c r="B313" s="152"/>
      <c r="C313" s="153"/>
      <c r="D313" s="73" t="s">
        <v>109</v>
      </c>
      <c r="E313" s="2">
        <v>0</v>
      </c>
      <c r="F313" s="2">
        <v>0</v>
      </c>
      <c r="G313" s="2">
        <f t="shared" si="63"/>
        <v>0</v>
      </c>
      <c r="H313" s="2">
        <f t="shared" si="65"/>
        <v>0</v>
      </c>
      <c r="I313" s="17" t="s">
        <v>119</v>
      </c>
      <c r="J313" s="47"/>
      <c r="K313" s="47"/>
      <c r="L313" s="47"/>
      <c r="M313" s="47"/>
      <c r="N313" s="47"/>
      <c r="O313" s="47"/>
      <c r="P313" s="47"/>
      <c r="Q313" s="48"/>
    </row>
    <row r="314" spans="1:17" ht="12" customHeight="1">
      <c r="A314" s="148"/>
      <c r="B314" s="152" t="s">
        <v>123</v>
      </c>
      <c r="C314" s="155" t="s">
        <v>56</v>
      </c>
      <c r="D314" s="73" t="s">
        <v>95</v>
      </c>
      <c r="E314" s="2">
        <f>E315+E316</f>
        <v>740.47</v>
      </c>
      <c r="F314" s="2">
        <f>F315+F316</f>
        <v>744.77</v>
      </c>
      <c r="G314" s="2">
        <f t="shared" si="63"/>
        <v>4.2999999999999545</v>
      </c>
      <c r="H314" s="2">
        <f>H315+H316</f>
        <v>700.46900000000005</v>
      </c>
      <c r="I314" s="17">
        <f>H314/F314*100</f>
        <v>94.051720665440342</v>
      </c>
      <c r="J314" s="47">
        <v>1</v>
      </c>
      <c r="K314" s="47">
        <v>1</v>
      </c>
      <c r="L314" s="47">
        <f t="shared" si="60"/>
        <v>100</v>
      </c>
      <c r="M314" s="47">
        <v>1</v>
      </c>
      <c r="N314" s="47">
        <v>1</v>
      </c>
      <c r="O314" s="47">
        <v>1</v>
      </c>
      <c r="P314" s="47">
        <v>1</v>
      </c>
      <c r="Q314" s="48" t="s">
        <v>90</v>
      </c>
    </row>
    <row r="315" spans="1:17" ht="22.5">
      <c r="A315" s="148"/>
      <c r="B315" s="152"/>
      <c r="C315" s="155"/>
      <c r="D315" s="73" t="s">
        <v>97</v>
      </c>
      <c r="E315" s="2">
        <v>0</v>
      </c>
      <c r="F315" s="2">
        <v>0</v>
      </c>
      <c r="G315" s="2">
        <f t="shared" si="63"/>
        <v>0</v>
      </c>
      <c r="H315" s="2">
        <f t="shared" si="65"/>
        <v>0</v>
      </c>
      <c r="I315" s="17" t="s">
        <v>119</v>
      </c>
      <c r="J315" s="47"/>
      <c r="K315" s="47"/>
      <c r="L315" s="47"/>
      <c r="M315" s="47"/>
      <c r="N315" s="47"/>
      <c r="O315" s="47"/>
      <c r="P315" s="47"/>
      <c r="Q315" s="48"/>
    </row>
    <row r="316" spans="1:17" ht="17.25" customHeight="1">
      <c r="A316" s="148"/>
      <c r="B316" s="152"/>
      <c r="C316" s="155"/>
      <c r="D316" s="73" t="s">
        <v>96</v>
      </c>
      <c r="E316" s="2">
        <v>740.47</v>
      </c>
      <c r="F316" s="2">
        <v>744.77</v>
      </c>
      <c r="G316" s="2">
        <f t="shared" si="63"/>
        <v>4.2999999999999545</v>
      </c>
      <c r="H316" s="2">
        <v>700.46900000000005</v>
      </c>
      <c r="I316" s="17">
        <f t="shared" ref="I316" si="68">H316/F316*100</f>
        <v>94.051720665440342</v>
      </c>
      <c r="J316" s="47"/>
      <c r="K316" s="47"/>
      <c r="L316" s="47"/>
      <c r="M316" s="47"/>
      <c r="N316" s="47"/>
      <c r="O316" s="47"/>
      <c r="P316" s="47"/>
      <c r="Q316" s="48"/>
    </row>
    <row r="317" spans="1:17" ht="18.75" customHeight="1">
      <c r="A317" s="148"/>
      <c r="B317" s="152"/>
      <c r="C317" s="155"/>
      <c r="D317" s="73" t="s">
        <v>109</v>
      </c>
      <c r="E317" s="49">
        <v>0</v>
      </c>
      <c r="F317" s="49">
        <v>0</v>
      </c>
      <c r="G317" s="49">
        <f t="shared" si="63"/>
        <v>0</v>
      </c>
      <c r="H317" s="49">
        <f t="shared" si="65"/>
        <v>0</v>
      </c>
      <c r="I317" s="89" t="s">
        <v>119</v>
      </c>
      <c r="J317" s="47"/>
      <c r="K317" s="47"/>
      <c r="L317" s="47"/>
      <c r="M317" s="47"/>
      <c r="N317" s="47"/>
      <c r="O317" s="47"/>
      <c r="P317" s="47"/>
      <c r="Q317" s="48"/>
    </row>
    <row r="318" spans="1:17" ht="22.5" customHeight="1">
      <c r="A318" s="148"/>
      <c r="B318" s="152"/>
      <c r="C318" s="155"/>
      <c r="D318" s="73" t="s">
        <v>107</v>
      </c>
      <c r="E318" s="2">
        <v>0</v>
      </c>
      <c r="F318" s="2">
        <v>0</v>
      </c>
      <c r="G318" s="2">
        <f t="shared" si="63"/>
        <v>0</v>
      </c>
      <c r="H318" s="2">
        <f t="shared" si="65"/>
        <v>0</v>
      </c>
      <c r="I318" s="17" t="s">
        <v>119</v>
      </c>
      <c r="J318" s="47"/>
      <c r="K318" s="47"/>
      <c r="L318" s="47"/>
      <c r="M318" s="47"/>
      <c r="N318" s="47"/>
      <c r="O318" s="47"/>
      <c r="P318" s="47"/>
      <c r="Q318" s="48"/>
    </row>
    <row r="319" spans="1:17" ht="12" customHeight="1">
      <c r="A319" s="148"/>
      <c r="B319" s="152" t="s">
        <v>60</v>
      </c>
      <c r="C319" s="155" t="s">
        <v>56</v>
      </c>
      <c r="D319" s="73" t="s">
        <v>95</v>
      </c>
      <c r="E319" s="2">
        <f>E320+E321</f>
        <v>11.387</v>
      </c>
      <c r="F319" s="2">
        <f>F320+F321</f>
        <v>11.387</v>
      </c>
      <c r="G319" s="2">
        <f t="shared" si="63"/>
        <v>0</v>
      </c>
      <c r="H319" s="2">
        <f>H320+H321</f>
        <v>11.387</v>
      </c>
      <c r="I319" s="17">
        <f>H319/F319*100</f>
        <v>100</v>
      </c>
      <c r="J319" s="47">
        <v>2</v>
      </c>
      <c r="K319" s="47">
        <v>2</v>
      </c>
      <c r="L319" s="47">
        <f t="shared" si="60"/>
        <v>100</v>
      </c>
      <c r="M319" s="47">
        <v>2</v>
      </c>
      <c r="N319" s="47">
        <v>2</v>
      </c>
      <c r="O319" s="47">
        <v>2</v>
      </c>
      <c r="P319" s="47">
        <v>2</v>
      </c>
      <c r="Q319" s="48" t="s">
        <v>90</v>
      </c>
    </row>
    <row r="320" spans="1:17" ht="22.5">
      <c r="A320" s="148"/>
      <c r="B320" s="152"/>
      <c r="C320" s="155"/>
      <c r="D320" s="73" t="s">
        <v>97</v>
      </c>
      <c r="E320" s="2">
        <v>0</v>
      </c>
      <c r="F320" s="2">
        <v>0</v>
      </c>
      <c r="G320" s="2">
        <f t="shared" si="63"/>
        <v>0</v>
      </c>
      <c r="H320" s="2">
        <f t="shared" ref="H320" si="69">G320-F320</f>
        <v>0</v>
      </c>
      <c r="I320" s="17" t="s">
        <v>119</v>
      </c>
      <c r="J320" s="47"/>
      <c r="K320" s="47"/>
      <c r="L320" s="47"/>
      <c r="M320" s="47"/>
      <c r="N320" s="47"/>
      <c r="O320" s="47"/>
      <c r="P320" s="47"/>
      <c r="Q320" s="48"/>
    </row>
    <row r="321" spans="1:17" ht="15.75" customHeight="1">
      <c r="A321" s="148"/>
      <c r="B321" s="152"/>
      <c r="C321" s="155"/>
      <c r="D321" s="73" t="s">
        <v>96</v>
      </c>
      <c r="E321" s="2">
        <v>11.387</v>
      </c>
      <c r="F321" s="2">
        <v>11.387</v>
      </c>
      <c r="G321" s="2">
        <f t="shared" si="63"/>
        <v>0</v>
      </c>
      <c r="H321" s="2">
        <v>11.387</v>
      </c>
      <c r="I321" s="17">
        <f t="shared" ref="I321" si="70">H321/F321*100</f>
        <v>100</v>
      </c>
      <c r="J321" s="47"/>
      <c r="K321" s="47"/>
      <c r="L321" s="47"/>
      <c r="M321" s="47"/>
      <c r="N321" s="47"/>
      <c r="O321" s="47"/>
      <c r="P321" s="47"/>
      <c r="Q321" s="48"/>
    </row>
    <row r="322" spans="1:17" ht="13.5" customHeight="1">
      <c r="A322" s="148"/>
      <c r="B322" s="152"/>
      <c r="C322" s="155"/>
      <c r="D322" s="73" t="s">
        <v>109</v>
      </c>
      <c r="E322" s="2">
        <v>0</v>
      </c>
      <c r="F322" s="2">
        <v>0</v>
      </c>
      <c r="G322" s="2">
        <f t="shared" si="63"/>
        <v>0</v>
      </c>
      <c r="H322" s="2">
        <f t="shared" ref="H322:H323" si="71">G322-F322</f>
        <v>0</v>
      </c>
      <c r="I322" s="17" t="s">
        <v>119</v>
      </c>
      <c r="J322" s="47"/>
      <c r="K322" s="47"/>
      <c r="L322" s="47"/>
      <c r="M322" s="47"/>
      <c r="N322" s="47"/>
      <c r="O322" s="47"/>
      <c r="P322" s="47"/>
      <c r="Q322" s="48"/>
    </row>
    <row r="323" spans="1:17" ht="22.5" customHeight="1">
      <c r="A323" s="148"/>
      <c r="B323" s="152"/>
      <c r="C323" s="155"/>
      <c r="D323" s="45" t="s">
        <v>107</v>
      </c>
      <c r="E323" s="2">
        <v>0</v>
      </c>
      <c r="F323" s="2">
        <v>0</v>
      </c>
      <c r="G323" s="2">
        <f t="shared" si="63"/>
        <v>0</v>
      </c>
      <c r="H323" s="2">
        <f t="shared" si="71"/>
        <v>0</v>
      </c>
      <c r="I323" s="17" t="s">
        <v>119</v>
      </c>
      <c r="J323" s="47"/>
      <c r="K323" s="47"/>
      <c r="L323" s="47"/>
      <c r="M323" s="47"/>
      <c r="N323" s="47"/>
      <c r="O323" s="47"/>
      <c r="P323" s="47"/>
      <c r="Q323" s="48"/>
    </row>
    <row r="324" spans="1:17" ht="13.5" hidden="1" customHeight="1">
      <c r="A324" s="148"/>
      <c r="B324" s="152" t="s">
        <v>61</v>
      </c>
      <c r="C324" s="153" t="s">
        <v>99</v>
      </c>
      <c r="D324" s="73" t="s">
        <v>95</v>
      </c>
      <c r="E324" s="108" t="s">
        <v>119</v>
      </c>
      <c r="F324" s="108" t="s">
        <v>119</v>
      </c>
      <c r="G324" s="2" t="e">
        <f t="shared" si="63"/>
        <v>#VALUE!</v>
      </c>
      <c r="H324" s="6" t="s">
        <v>119</v>
      </c>
      <c r="I324" s="17" t="s">
        <v>119</v>
      </c>
      <c r="J324" s="108" t="s">
        <v>119</v>
      </c>
      <c r="K324" s="108" t="s">
        <v>119</v>
      </c>
      <c r="L324" s="108" t="s">
        <v>119</v>
      </c>
      <c r="M324" s="108" t="s">
        <v>119</v>
      </c>
      <c r="N324" s="108" t="s">
        <v>119</v>
      </c>
      <c r="O324" s="108" t="s">
        <v>119</v>
      </c>
      <c r="P324" s="108" t="s">
        <v>119</v>
      </c>
      <c r="Q324" s="48" t="s">
        <v>90</v>
      </c>
    </row>
    <row r="325" spans="1:17" ht="21.75" hidden="1" customHeight="1">
      <c r="A325" s="148"/>
      <c r="B325" s="152"/>
      <c r="C325" s="153"/>
      <c r="D325" s="73" t="s">
        <v>97</v>
      </c>
      <c r="E325" s="108" t="s">
        <v>119</v>
      </c>
      <c r="F325" s="108" t="s">
        <v>119</v>
      </c>
      <c r="G325" s="2" t="e">
        <f t="shared" si="63"/>
        <v>#VALUE!</v>
      </c>
      <c r="H325" s="6" t="s">
        <v>119</v>
      </c>
      <c r="I325" s="17" t="s">
        <v>119</v>
      </c>
      <c r="J325" s="47"/>
      <c r="K325" s="47"/>
      <c r="L325" s="47"/>
      <c r="M325" s="47"/>
      <c r="N325" s="47"/>
      <c r="O325" s="47"/>
      <c r="P325" s="47"/>
      <c r="Q325" s="50"/>
    </row>
    <row r="326" spans="1:17" ht="22.5" hidden="1" customHeight="1">
      <c r="A326" s="148"/>
      <c r="B326" s="152"/>
      <c r="C326" s="153"/>
      <c r="D326" s="73" t="s">
        <v>96</v>
      </c>
      <c r="E326" s="108" t="s">
        <v>119</v>
      </c>
      <c r="F326" s="108" t="s">
        <v>119</v>
      </c>
      <c r="G326" s="2" t="e">
        <f t="shared" si="63"/>
        <v>#VALUE!</v>
      </c>
      <c r="H326" s="6" t="s">
        <v>119</v>
      </c>
      <c r="I326" s="17" t="s">
        <v>119</v>
      </c>
      <c r="J326" s="47"/>
      <c r="K326" s="47"/>
      <c r="L326" s="47"/>
      <c r="M326" s="47"/>
      <c r="N326" s="47"/>
      <c r="O326" s="47"/>
      <c r="P326" s="47"/>
      <c r="Q326" s="50"/>
    </row>
    <row r="327" spans="1:17" ht="23.25" hidden="1" customHeight="1">
      <c r="A327" s="148"/>
      <c r="B327" s="152"/>
      <c r="C327" s="153"/>
      <c r="D327" s="73" t="s">
        <v>109</v>
      </c>
      <c r="E327" s="108" t="s">
        <v>119</v>
      </c>
      <c r="F327" s="108" t="s">
        <v>119</v>
      </c>
      <c r="G327" s="2" t="e">
        <f t="shared" si="63"/>
        <v>#VALUE!</v>
      </c>
      <c r="H327" s="6" t="s">
        <v>119</v>
      </c>
      <c r="I327" s="17" t="s">
        <v>119</v>
      </c>
      <c r="J327" s="47"/>
      <c r="K327" s="47"/>
      <c r="L327" s="47"/>
      <c r="M327" s="47"/>
      <c r="N327" s="47"/>
      <c r="O327" s="47"/>
      <c r="P327" s="47"/>
      <c r="Q327" s="50"/>
    </row>
    <row r="328" spans="1:17" ht="21.75" hidden="1" customHeight="1">
      <c r="A328" s="148"/>
      <c r="B328" s="152"/>
      <c r="C328" s="153"/>
      <c r="D328" s="45" t="s">
        <v>107</v>
      </c>
      <c r="E328" s="108" t="s">
        <v>119</v>
      </c>
      <c r="F328" s="108" t="s">
        <v>119</v>
      </c>
      <c r="G328" s="2" t="e">
        <f t="shared" si="63"/>
        <v>#VALUE!</v>
      </c>
      <c r="H328" s="6" t="s">
        <v>119</v>
      </c>
      <c r="I328" s="17" t="s">
        <v>119</v>
      </c>
      <c r="J328" s="47"/>
      <c r="K328" s="47"/>
      <c r="L328" s="47"/>
      <c r="M328" s="47"/>
      <c r="N328" s="47"/>
      <c r="O328" s="47"/>
      <c r="P328" s="47"/>
      <c r="Q328" s="50"/>
    </row>
    <row r="329" spans="1:17" ht="12.75" customHeight="1">
      <c r="A329" s="148"/>
      <c r="B329" s="152" t="s">
        <v>62</v>
      </c>
      <c r="C329" s="155" t="s">
        <v>56</v>
      </c>
      <c r="D329" s="73" t="s">
        <v>95</v>
      </c>
      <c r="E329" s="2">
        <f>E330+E331</f>
        <v>35178.974999999999</v>
      </c>
      <c r="F329" s="2">
        <f>F330+F331</f>
        <v>37941.652000000002</v>
      </c>
      <c r="G329" s="2">
        <f t="shared" si="63"/>
        <v>2762.6770000000033</v>
      </c>
      <c r="H329" s="2">
        <f>H330+H331</f>
        <v>37911</v>
      </c>
      <c r="I329" s="17">
        <f>H329/F329*100</f>
        <v>99.9192127954787</v>
      </c>
      <c r="J329" s="47">
        <v>3</v>
      </c>
      <c r="K329" s="47">
        <v>2</v>
      </c>
      <c r="L329" s="79">
        <f t="shared" si="60"/>
        <v>66.666666666666671</v>
      </c>
      <c r="M329" s="47">
        <v>3</v>
      </c>
      <c r="N329" s="47">
        <v>3</v>
      </c>
      <c r="O329" s="47">
        <v>5</v>
      </c>
      <c r="P329" s="47">
        <v>5</v>
      </c>
      <c r="Q329" s="50" t="s">
        <v>90</v>
      </c>
    </row>
    <row r="330" spans="1:17" ht="22.5">
      <c r="A330" s="148"/>
      <c r="B330" s="152"/>
      <c r="C330" s="155"/>
      <c r="D330" s="73" t="s">
        <v>97</v>
      </c>
      <c r="E330" s="2">
        <v>0</v>
      </c>
      <c r="F330" s="2">
        <v>0</v>
      </c>
      <c r="G330" s="2">
        <f t="shared" si="63"/>
        <v>0</v>
      </c>
      <c r="H330" s="2">
        <v>0</v>
      </c>
      <c r="I330" s="17" t="s">
        <v>119</v>
      </c>
      <c r="J330" s="47"/>
      <c r="K330" s="47"/>
      <c r="L330" s="47"/>
      <c r="M330" s="47"/>
      <c r="N330" s="47"/>
      <c r="O330" s="47"/>
      <c r="P330" s="47"/>
      <c r="Q330" s="50"/>
    </row>
    <row r="331" spans="1:17" ht="26.25" customHeight="1">
      <c r="A331" s="148"/>
      <c r="B331" s="152"/>
      <c r="C331" s="155"/>
      <c r="D331" s="73" t="s">
        <v>96</v>
      </c>
      <c r="E331" s="2">
        <v>35178.974999999999</v>
      </c>
      <c r="F331" s="2">
        <v>37941.652000000002</v>
      </c>
      <c r="G331" s="2">
        <f t="shared" si="63"/>
        <v>2762.6770000000033</v>
      </c>
      <c r="H331" s="2">
        <v>37911</v>
      </c>
      <c r="I331" s="17">
        <f t="shared" ref="I331" si="72">H331/F331*100</f>
        <v>99.9192127954787</v>
      </c>
      <c r="J331" s="47"/>
      <c r="K331" s="47"/>
      <c r="L331" s="47"/>
      <c r="M331" s="47"/>
      <c r="N331" s="47"/>
      <c r="O331" s="47"/>
      <c r="P331" s="47"/>
      <c r="Q331" s="50"/>
    </row>
    <row r="332" spans="1:17" ht="24.75" hidden="1" customHeight="1">
      <c r="A332" s="148"/>
      <c r="B332" s="152"/>
      <c r="C332" s="155"/>
      <c r="D332" s="73" t="s">
        <v>109</v>
      </c>
      <c r="E332" s="2">
        <v>0</v>
      </c>
      <c r="F332" s="2">
        <v>0</v>
      </c>
      <c r="G332" s="2">
        <f t="shared" si="63"/>
        <v>0</v>
      </c>
      <c r="H332" s="2">
        <f t="shared" si="65"/>
        <v>0</v>
      </c>
      <c r="I332" s="17" t="s">
        <v>119</v>
      </c>
      <c r="J332" s="47"/>
      <c r="K332" s="47"/>
      <c r="L332" s="47"/>
      <c r="M332" s="47"/>
      <c r="N332" s="47"/>
      <c r="O332" s="47"/>
      <c r="P332" s="47"/>
      <c r="Q332" s="50"/>
    </row>
    <row r="333" spans="1:17" ht="24" hidden="1" customHeight="1">
      <c r="A333" s="148"/>
      <c r="B333" s="152"/>
      <c r="C333" s="155"/>
      <c r="D333" s="73" t="s">
        <v>107</v>
      </c>
      <c r="E333" s="2">
        <v>0</v>
      </c>
      <c r="F333" s="2">
        <v>0</v>
      </c>
      <c r="G333" s="2">
        <f t="shared" si="63"/>
        <v>0</v>
      </c>
      <c r="H333" s="2">
        <v>0</v>
      </c>
      <c r="I333" s="89" t="s">
        <v>119</v>
      </c>
      <c r="J333" s="47"/>
      <c r="K333" s="47"/>
      <c r="L333" s="47"/>
      <c r="M333" s="47"/>
      <c r="N333" s="47"/>
      <c r="O333" s="47"/>
      <c r="P333" s="47"/>
      <c r="Q333" s="50"/>
    </row>
    <row r="334" spans="1:17" s="93" customFormat="1" ht="13.5" customHeight="1">
      <c r="A334" s="148">
        <v>16</v>
      </c>
      <c r="B334" s="162" t="s">
        <v>63</v>
      </c>
      <c r="C334" s="154" t="s">
        <v>152</v>
      </c>
      <c r="D334" s="84" t="s">
        <v>95</v>
      </c>
      <c r="E334" s="38">
        <f>E336+E337</f>
        <v>13998055.534</v>
      </c>
      <c r="F334" s="38">
        <f>F336+F337</f>
        <v>13998055.534</v>
      </c>
      <c r="G334" s="38">
        <f t="shared" si="65"/>
        <v>0</v>
      </c>
      <c r="H334" s="38">
        <f>H336+H337</f>
        <v>23048055.534000002</v>
      </c>
      <c r="I334" s="75">
        <f t="shared" ref="I334:I345" si="73">H334/F334*100</f>
        <v>164.65183666415936</v>
      </c>
      <c r="J334" s="76">
        <v>12</v>
      </c>
      <c r="K334" s="76">
        <v>12</v>
      </c>
      <c r="L334" s="18">
        <f t="shared" si="60"/>
        <v>100</v>
      </c>
      <c r="M334" s="76">
        <v>4</v>
      </c>
      <c r="N334" s="76">
        <v>4</v>
      </c>
      <c r="O334" s="76">
        <v>4</v>
      </c>
      <c r="P334" s="76">
        <v>4</v>
      </c>
      <c r="Q334" s="156" t="s">
        <v>130</v>
      </c>
    </row>
    <row r="335" spans="1:17" s="93" customFormat="1" ht="22.5">
      <c r="A335" s="148"/>
      <c r="B335" s="162"/>
      <c r="C335" s="154"/>
      <c r="D335" s="73" t="s">
        <v>97</v>
      </c>
      <c r="E335" s="2">
        <v>0</v>
      </c>
      <c r="F335" s="2">
        <v>0</v>
      </c>
      <c r="G335" s="2">
        <f t="shared" si="65"/>
        <v>0</v>
      </c>
      <c r="H335" s="2">
        <v>0</v>
      </c>
      <c r="I335" s="46" t="s">
        <v>119</v>
      </c>
      <c r="J335" s="47">
        <v>4</v>
      </c>
      <c r="K335" s="47">
        <v>4</v>
      </c>
      <c r="L335" s="47"/>
      <c r="M335" s="76"/>
      <c r="N335" s="76"/>
      <c r="O335" s="76"/>
      <c r="P335" s="76"/>
      <c r="Q335" s="157"/>
    </row>
    <row r="336" spans="1:17" s="93" customFormat="1" ht="18" customHeight="1">
      <c r="A336" s="148"/>
      <c r="B336" s="162"/>
      <c r="C336" s="154"/>
      <c r="D336" s="45" t="s">
        <v>96</v>
      </c>
      <c r="E336" s="2">
        <v>48055.534</v>
      </c>
      <c r="F336" s="2">
        <v>48055.534</v>
      </c>
      <c r="G336" s="2">
        <f t="shared" si="65"/>
        <v>0</v>
      </c>
      <c r="H336" s="2">
        <v>48055.534</v>
      </c>
      <c r="I336" s="46">
        <f t="shared" si="73"/>
        <v>100</v>
      </c>
      <c r="J336" s="76"/>
      <c r="K336" s="76"/>
      <c r="L336" s="47"/>
      <c r="M336" s="76"/>
      <c r="N336" s="76"/>
      <c r="O336" s="76"/>
      <c r="P336" s="76"/>
      <c r="Q336" s="157"/>
    </row>
    <row r="337" spans="1:17" s="93" customFormat="1" ht="24.75" customHeight="1">
      <c r="A337" s="148"/>
      <c r="B337" s="162"/>
      <c r="C337" s="154"/>
      <c r="D337" s="45" t="s">
        <v>107</v>
      </c>
      <c r="E337" s="2">
        <v>13950000</v>
      </c>
      <c r="F337" s="2">
        <v>13950000</v>
      </c>
      <c r="G337" s="2">
        <f t="shared" si="65"/>
        <v>0</v>
      </c>
      <c r="H337" s="2">
        <v>23000000</v>
      </c>
      <c r="I337" s="46">
        <f t="shared" si="73"/>
        <v>164.87455197132616</v>
      </c>
      <c r="J337" s="76"/>
      <c r="K337" s="76"/>
      <c r="L337" s="47"/>
      <c r="M337" s="76"/>
      <c r="N337" s="76"/>
      <c r="O337" s="76"/>
      <c r="P337" s="76"/>
      <c r="Q337" s="158"/>
    </row>
    <row r="338" spans="1:17" s="55" customFormat="1" ht="20.25" customHeight="1">
      <c r="A338" s="148"/>
      <c r="B338" s="152" t="s">
        <v>64</v>
      </c>
      <c r="C338" s="155" t="s">
        <v>152</v>
      </c>
      <c r="D338" s="2" t="s">
        <v>95</v>
      </c>
      <c r="F338" s="2">
        <f>F340+F341</f>
        <v>13818055.534</v>
      </c>
      <c r="G338" s="2">
        <f>F338-E348</f>
        <v>13641049.149</v>
      </c>
      <c r="H338" s="2">
        <f>H339+H340+H341</f>
        <v>22868055.534000002</v>
      </c>
      <c r="I338" s="46">
        <f t="shared" si="73"/>
        <v>165.49401960161495</v>
      </c>
      <c r="J338" s="47">
        <v>5</v>
      </c>
      <c r="K338" s="47">
        <v>5</v>
      </c>
      <c r="L338" s="56">
        <f t="shared" si="60"/>
        <v>100</v>
      </c>
      <c r="M338" s="47">
        <v>3</v>
      </c>
      <c r="N338" s="47">
        <v>3</v>
      </c>
      <c r="O338" s="47">
        <v>3</v>
      </c>
      <c r="P338" s="47">
        <v>3</v>
      </c>
      <c r="Q338" s="48" t="s">
        <v>90</v>
      </c>
    </row>
    <row r="339" spans="1:17" s="55" customFormat="1" ht="22.5">
      <c r="A339" s="148"/>
      <c r="B339" s="152"/>
      <c r="C339" s="155"/>
      <c r="D339" s="45" t="s">
        <v>97</v>
      </c>
      <c r="E339" s="2">
        <v>0</v>
      </c>
      <c r="F339" s="2">
        <v>0</v>
      </c>
      <c r="G339" s="2">
        <f t="shared" si="65"/>
        <v>0</v>
      </c>
      <c r="H339" s="2">
        <v>0</v>
      </c>
      <c r="I339" s="46" t="s">
        <v>119</v>
      </c>
      <c r="J339" s="47"/>
      <c r="K339" s="47"/>
      <c r="L339" s="47"/>
      <c r="M339" s="47"/>
      <c r="N339" s="47"/>
      <c r="O339" s="47"/>
      <c r="P339" s="47"/>
      <c r="Q339" s="48"/>
    </row>
    <row r="340" spans="1:17" s="55" customFormat="1" ht="21" customHeight="1">
      <c r="A340" s="148"/>
      <c r="B340" s="152"/>
      <c r="C340" s="155"/>
      <c r="D340" s="45" t="s">
        <v>96</v>
      </c>
      <c r="E340" s="2">
        <v>48055.534</v>
      </c>
      <c r="F340" s="2">
        <v>48055.534</v>
      </c>
      <c r="G340" s="2">
        <f t="shared" si="65"/>
        <v>0</v>
      </c>
      <c r="H340" s="2">
        <v>48055.534</v>
      </c>
      <c r="I340" s="46">
        <f t="shared" si="73"/>
        <v>100</v>
      </c>
      <c r="J340" s="47"/>
      <c r="K340" s="47"/>
      <c r="L340" s="47"/>
      <c r="M340" s="47"/>
      <c r="N340" s="47"/>
      <c r="O340" s="47"/>
      <c r="P340" s="47"/>
      <c r="Q340" s="48"/>
    </row>
    <row r="341" spans="1:17" s="55" customFormat="1" ht="25.5" customHeight="1">
      <c r="A341" s="148"/>
      <c r="B341" s="152"/>
      <c r="C341" s="155"/>
      <c r="D341" s="45" t="s">
        <v>107</v>
      </c>
      <c r="E341" s="2">
        <v>13770000</v>
      </c>
      <c r="F341" s="2">
        <v>13770000</v>
      </c>
      <c r="G341" s="2">
        <f t="shared" si="65"/>
        <v>0</v>
      </c>
      <c r="H341" s="2">
        <v>22820000</v>
      </c>
      <c r="I341" s="46">
        <f t="shared" si="73"/>
        <v>165.72258533042847</v>
      </c>
      <c r="J341" s="47"/>
      <c r="K341" s="47"/>
      <c r="L341" s="47"/>
      <c r="M341" s="47"/>
      <c r="N341" s="47"/>
      <c r="O341" s="47"/>
      <c r="P341" s="47"/>
      <c r="Q341" s="48"/>
    </row>
    <row r="342" spans="1:17" s="55" customFormat="1" ht="19.5" customHeight="1">
      <c r="A342" s="159"/>
      <c r="B342" s="152" t="s">
        <v>154</v>
      </c>
      <c r="C342" s="155" t="s">
        <v>152</v>
      </c>
      <c r="D342" s="2" t="s">
        <v>95</v>
      </c>
      <c r="E342" s="2">
        <f t="shared" ref="E342" si="74">E343+E344+E345</f>
        <v>180000</v>
      </c>
      <c r="F342" s="2">
        <f>F343+F344+F345</f>
        <v>180000</v>
      </c>
      <c r="G342" s="2">
        <f t="shared" si="65"/>
        <v>0</v>
      </c>
      <c r="H342" s="2">
        <f>H343+H344+H345</f>
        <v>180000</v>
      </c>
      <c r="I342" s="46">
        <f t="shared" si="73"/>
        <v>100</v>
      </c>
      <c r="J342" s="47">
        <v>3</v>
      </c>
      <c r="K342" s="47">
        <v>3</v>
      </c>
      <c r="L342" s="17">
        <f t="shared" si="60"/>
        <v>100</v>
      </c>
      <c r="M342" s="47">
        <v>1</v>
      </c>
      <c r="N342" s="47">
        <v>1</v>
      </c>
      <c r="O342" s="47">
        <v>1</v>
      </c>
      <c r="P342" s="47">
        <v>1</v>
      </c>
      <c r="Q342" s="50" t="s">
        <v>90</v>
      </c>
    </row>
    <row r="343" spans="1:17" s="55" customFormat="1" ht="21" customHeight="1">
      <c r="A343" s="160"/>
      <c r="B343" s="152"/>
      <c r="C343" s="155"/>
      <c r="D343" s="45" t="s">
        <v>97</v>
      </c>
      <c r="E343" s="2">
        <v>0</v>
      </c>
      <c r="F343" s="2">
        <v>0</v>
      </c>
      <c r="G343" s="2">
        <f t="shared" si="65"/>
        <v>0</v>
      </c>
      <c r="H343" s="2">
        <v>0</v>
      </c>
      <c r="I343" s="46" t="s">
        <v>119</v>
      </c>
      <c r="J343" s="47"/>
      <c r="K343" s="47"/>
      <c r="L343" s="47"/>
      <c r="M343" s="47"/>
      <c r="N343" s="47"/>
      <c r="O343" s="47"/>
      <c r="P343" s="47"/>
      <c r="Q343" s="50"/>
    </row>
    <row r="344" spans="1:17" s="55" customFormat="1" ht="19.5" customHeight="1">
      <c r="A344" s="160"/>
      <c r="B344" s="152"/>
      <c r="C344" s="155"/>
      <c r="D344" s="45" t="s">
        <v>96</v>
      </c>
      <c r="E344" s="2">
        <v>0</v>
      </c>
      <c r="F344" s="2">
        <v>0</v>
      </c>
      <c r="G344" s="2">
        <f t="shared" si="65"/>
        <v>0</v>
      </c>
      <c r="H344" s="2">
        <v>0</v>
      </c>
      <c r="I344" s="46" t="s">
        <v>119</v>
      </c>
      <c r="J344" s="47"/>
      <c r="K344" s="47"/>
      <c r="L344" s="47"/>
      <c r="M344" s="47"/>
      <c r="N344" s="47"/>
      <c r="O344" s="47"/>
      <c r="P344" s="47"/>
      <c r="Q344" s="50"/>
    </row>
    <row r="345" spans="1:17" s="55" customFormat="1" ht="24.75" customHeight="1">
      <c r="A345" s="161"/>
      <c r="B345" s="152"/>
      <c r="C345" s="155"/>
      <c r="D345" s="45" t="s">
        <v>107</v>
      </c>
      <c r="E345" s="2">
        <v>180000</v>
      </c>
      <c r="F345" s="2">
        <v>180000</v>
      </c>
      <c r="G345" s="2">
        <f t="shared" si="65"/>
        <v>0</v>
      </c>
      <c r="H345" s="2">
        <v>180000</v>
      </c>
      <c r="I345" s="46">
        <f t="shared" si="73"/>
        <v>100</v>
      </c>
      <c r="J345" s="47"/>
      <c r="K345" s="47"/>
      <c r="L345" s="47"/>
      <c r="M345" s="47"/>
      <c r="N345" s="47"/>
      <c r="O345" s="47"/>
      <c r="P345" s="47"/>
      <c r="Q345" s="50"/>
    </row>
    <row r="346" spans="1:17" ht="17.25" customHeight="1">
      <c r="A346" s="159">
        <v>17</v>
      </c>
      <c r="B346" s="162" t="s">
        <v>65</v>
      </c>
      <c r="C346" s="185" t="s">
        <v>153</v>
      </c>
      <c r="D346" s="109" t="s">
        <v>95</v>
      </c>
      <c r="E346" s="38">
        <f>E350+E354+E358+E362</f>
        <v>192108.685</v>
      </c>
      <c r="F346" s="38">
        <f>F350+F354+F358+F362</f>
        <v>193620.02499999999</v>
      </c>
      <c r="G346" s="38">
        <f t="shared" ref="G346:G347" si="75">F346-E346</f>
        <v>1511.3399999999965</v>
      </c>
      <c r="H346" s="38">
        <f>H350+H354+H358+H362</f>
        <v>187368.935</v>
      </c>
      <c r="I346" s="75">
        <f>H346/F346*100</f>
        <v>96.771465141583363</v>
      </c>
      <c r="J346" s="76">
        <v>20</v>
      </c>
      <c r="K346" s="76">
        <v>20</v>
      </c>
      <c r="L346" s="76">
        <f t="shared" si="60"/>
        <v>100</v>
      </c>
      <c r="M346" s="76">
        <v>8</v>
      </c>
      <c r="N346" s="76">
        <v>8</v>
      </c>
      <c r="O346" s="76">
        <v>22</v>
      </c>
      <c r="P346" s="76">
        <v>22</v>
      </c>
      <c r="Q346" s="156" t="s">
        <v>128</v>
      </c>
    </row>
    <row r="347" spans="1:17" ht="24" customHeight="1">
      <c r="A347" s="160"/>
      <c r="B347" s="162"/>
      <c r="C347" s="185"/>
      <c r="D347" s="73" t="s">
        <v>97</v>
      </c>
      <c r="E347" s="2">
        <v>15102.3</v>
      </c>
      <c r="F347" s="2">
        <v>14860</v>
      </c>
      <c r="G347" s="2">
        <f t="shared" si="75"/>
        <v>-242.29999999999927</v>
      </c>
      <c r="H347" s="2">
        <v>9909.4169999999995</v>
      </c>
      <c r="I347" s="46">
        <f t="shared" ref="I347" si="76">H347/F347*100</f>
        <v>66.685174966352619</v>
      </c>
      <c r="J347" s="110">
        <v>2</v>
      </c>
      <c r="K347" s="110">
        <v>2</v>
      </c>
      <c r="L347" s="47"/>
      <c r="M347" s="7"/>
      <c r="N347" s="7"/>
      <c r="O347" s="7"/>
      <c r="P347" s="7"/>
      <c r="Q347" s="157"/>
    </row>
    <row r="348" spans="1:17" ht="18" customHeight="1">
      <c r="A348" s="160"/>
      <c r="B348" s="162"/>
      <c r="C348" s="185"/>
      <c r="D348" s="73" t="s">
        <v>96</v>
      </c>
      <c r="E348" s="2">
        <f>E352+E356+E360+E364</f>
        <v>177006.38499999998</v>
      </c>
      <c r="F348" s="2">
        <f>F352+F356+F360+F364</f>
        <v>178760.02499999999</v>
      </c>
      <c r="G348" s="2" t="e">
        <f>F348-#REF!</f>
        <v>#REF!</v>
      </c>
      <c r="H348" s="2">
        <f>H352+H356+H360+H364</f>
        <v>177459.51800000001</v>
      </c>
      <c r="I348" s="46">
        <f t="shared" ref="I348:I364" si="77">H348/F348*100</f>
        <v>99.27248443828536</v>
      </c>
      <c r="J348" s="7"/>
      <c r="K348" s="7"/>
      <c r="L348" s="47"/>
      <c r="M348" s="7"/>
      <c r="N348" s="7"/>
      <c r="O348" s="7"/>
      <c r="P348" s="7"/>
      <c r="Q348" s="157"/>
    </row>
    <row r="349" spans="1:17" ht="42" hidden="1" customHeight="1">
      <c r="A349" s="160"/>
      <c r="B349" s="162"/>
      <c r="C349" s="185"/>
      <c r="D349" s="73" t="s">
        <v>107</v>
      </c>
      <c r="E349" s="49">
        <v>0</v>
      </c>
      <c r="F349" s="49">
        <v>0</v>
      </c>
      <c r="G349" s="49">
        <f t="shared" si="65"/>
        <v>0</v>
      </c>
      <c r="H349" s="49">
        <v>0</v>
      </c>
      <c r="I349" s="111" t="s">
        <v>119</v>
      </c>
      <c r="J349" s="7"/>
      <c r="K349" s="7"/>
      <c r="L349" s="47"/>
      <c r="M349" s="7"/>
      <c r="N349" s="7"/>
      <c r="O349" s="7"/>
      <c r="P349" s="7"/>
      <c r="Q349" s="158"/>
    </row>
    <row r="350" spans="1:17" ht="12" customHeight="1">
      <c r="A350" s="160"/>
      <c r="B350" s="152" t="s">
        <v>158</v>
      </c>
      <c r="C350" s="178" t="s">
        <v>153</v>
      </c>
      <c r="D350" s="112" t="s">
        <v>95</v>
      </c>
      <c r="E350" s="2">
        <f>E351+E352</f>
        <v>108270.431</v>
      </c>
      <c r="F350" s="2">
        <f>F351+F352</f>
        <v>108277.143</v>
      </c>
      <c r="G350" s="2">
        <f t="shared" si="65"/>
        <v>6.7119999999995343</v>
      </c>
      <c r="H350" s="2">
        <f>H351+H352</f>
        <v>102272.296</v>
      </c>
      <c r="I350" s="46">
        <f t="shared" si="77"/>
        <v>94.454187805823437</v>
      </c>
      <c r="J350" s="47">
        <v>8</v>
      </c>
      <c r="K350" s="47">
        <v>8</v>
      </c>
      <c r="L350" s="47">
        <f t="shared" ref="L350:L366" si="78">K350*100/J350</f>
        <v>100</v>
      </c>
      <c r="M350" s="47">
        <v>3</v>
      </c>
      <c r="N350" s="47">
        <v>3</v>
      </c>
      <c r="O350" s="47">
        <v>14</v>
      </c>
      <c r="P350" s="47">
        <v>14</v>
      </c>
      <c r="Q350" s="50" t="s">
        <v>90</v>
      </c>
    </row>
    <row r="351" spans="1:17" ht="18.75" customHeight="1">
      <c r="A351" s="160"/>
      <c r="B351" s="152"/>
      <c r="C351" s="178"/>
      <c r="D351" s="73" t="s">
        <v>97</v>
      </c>
      <c r="E351" s="2">
        <v>15102.3</v>
      </c>
      <c r="F351" s="2">
        <v>14860</v>
      </c>
      <c r="G351" s="2">
        <f t="shared" si="65"/>
        <v>-242.29999999999927</v>
      </c>
      <c r="H351" s="2">
        <v>9909.4169999999995</v>
      </c>
      <c r="I351" s="46">
        <f t="shared" si="77"/>
        <v>66.685174966352619</v>
      </c>
      <c r="J351" s="47"/>
      <c r="K351" s="47"/>
      <c r="L351" s="47"/>
      <c r="M351" s="47"/>
      <c r="N351" s="47"/>
      <c r="O351" s="47"/>
      <c r="P351" s="47"/>
      <c r="Q351" s="113"/>
    </row>
    <row r="352" spans="1:17" ht="20.25" customHeight="1">
      <c r="A352" s="160"/>
      <c r="B352" s="152"/>
      <c r="C352" s="178"/>
      <c r="D352" s="45" t="s">
        <v>96</v>
      </c>
      <c r="E352" s="2">
        <v>93168.130999999994</v>
      </c>
      <c r="F352" s="2">
        <v>93417.142999999996</v>
      </c>
      <c r="G352" s="2">
        <f t="shared" si="65"/>
        <v>249.01200000000244</v>
      </c>
      <c r="H352" s="2">
        <v>92362.879000000001</v>
      </c>
      <c r="I352" s="46">
        <f t="shared" si="77"/>
        <v>98.871444826780888</v>
      </c>
      <c r="J352" s="47"/>
      <c r="K352" s="47"/>
      <c r="L352" s="47"/>
      <c r="M352" s="47"/>
      <c r="N352" s="47"/>
      <c r="O352" s="47"/>
      <c r="P352" s="47"/>
      <c r="Q352" s="113"/>
    </row>
    <row r="353" spans="1:17" ht="22.5" hidden="1" customHeight="1">
      <c r="A353" s="160"/>
      <c r="B353" s="152"/>
      <c r="C353" s="178"/>
      <c r="D353" s="73" t="s">
        <v>107</v>
      </c>
      <c r="E353" s="2">
        <v>0</v>
      </c>
      <c r="F353" s="2">
        <v>0</v>
      </c>
      <c r="G353" s="2">
        <f t="shared" si="65"/>
        <v>0</v>
      </c>
      <c r="H353" s="2">
        <v>0</v>
      </c>
      <c r="I353" s="75" t="s">
        <v>119</v>
      </c>
      <c r="J353" s="47"/>
      <c r="K353" s="47"/>
      <c r="L353" s="47"/>
      <c r="M353" s="47"/>
      <c r="N353" s="47"/>
      <c r="O353" s="47"/>
      <c r="P353" s="47"/>
      <c r="Q353" s="113"/>
    </row>
    <row r="354" spans="1:17" ht="12.75" customHeight="1">
      <c r="A354" s="160"/>
      <c r="B354" s="152" t="s">
        <v>66</v>
      </c>
      <c r="C354" s="178" t="s">
        <v>153</v>
      </c>
      <c r="D354" s="112" t="s">
        <v>95</v>
      </c>
      <c r="E354" s="2">
        <f>+E355+E356</f>
        <v>15855.267</v>
      </c>
      <c r="F354" s="2">
        <f>F355+F356</f>
        <v>15787.284</v>
      </c>
      <c r="G354" s="2">
        <f t="shared" si="65"/>
        <v>-67.983000000000175</v>
      </c>
      <c r="H354" s="2">
        <f>H355+H356</f>
        <v>15654.716</v>
      </c>
      <c r="I354" s="46">
        <f t="shared" si="77"/>
        <v>99.16028621515899</v>
      </c>
      <c r="J354" s="47">
        <v>8</v>
      </c>
      <c r="K354" s="47">
        <v>8</v>
      </c>
      <c r="L354" s="47">
        <f t="shared" si="78"/>
        <v>100</v>
      </c>
      <c r="M354" s="47">
        <v>3</v>
      </c>
      <c r="N354" s="47">
        <v>3</v>
      </c>
      <c r="O354" s="47">
        <v>5</v>
      </c>
      <c r="P354" s="47">
        <v>5</v>
      </c>
      <c r="Q354" s="50" t="s">
        <v>90</v>
      </c>
    </row>
    <row r="355" spans="1:17" ht="18.75" customHeight="1">
      <c r="A355" s="160"/>
      <c r="B355" s="152"/>
      <c r="C355" s="178"/>
      <c r="D355" s="73" t="s">
        <v>97</v>
      </c>
      <c r="E355" s="2">
        <v>0</v>
      </c>
      <c r="F355" s="2">
        <v>0</v>
      </c>
      <c r="G355" s="2">
        <f t="shared" si="65"/>
        <v>0</v>
      </c>
      <c r="H355" s="2">
        <v>0</v>
      </c>
      <c r="I355" s="75" t="s">
        <v>119</v>
      </c>
      <c r="J355" s="52"/>
      <c r="K355" s="52"/>
      <c r="L355" s="47"/>
      <c r="M355" s="47"/>
      <c r="N355" s="47"/>
      <c r="O355" s="47"/>
      <c r="P355" s="47"/>
      <c r="Q355" s="114"/>
    </row>
    <row r="356" spans="1:17" ht="18" customHeight="1">
      <c r="A356" s="160"/>
      <c r="B356" s="152"/>
      <c r="C356" s="178"/>
      <c r="D356" s="73" t="s">
        <v>96</v>
      </c>
      <c r="E356" s="2">
        <v>15855.267</v>
      </c>
      <c r="F356" s="2">
        <v>15787.284</v>
      </c>
      <c r="G356" s="2">
        <f t="shared" si="65"/>
        <v>-67.983000000000175</v>
      </c>
      <c r="H356" s="2">
        <v>15654.716</v>
      </c>
      <c r="I356" s="46">
        <f t="shared" si="77"/>
        <v>99.16028621515899</v>
      </c>
      <c r="J356" s="47"/>
      <c r="K356" s="47"/>
      <c r="L356" s="47"/>
      <c r="M356" s="47"/>
      <c r="N356" s="47"/>
      <c r="O356" s="47"/>
      <c r="P356" s="47"/>
      <c r="Q356" s="114"/>
    </row>
    <row r="357" spans="1:17" ht="31.5" hidden="1" customHeight="1">
      <c r="A357" s="160"/>
      <c r="B357" s="152"/>
      <c r="C357" s="178"/>
      <c r="D357" s="73" t="s">
        <v>107</v>
      </c>
      <c r="E357" s="2">
        <v>0</v>
      </c>
      <c r="F357" s="2">
        <v>0</v>
      </c>
      <c r="G357" s="2">
        <f t="shared" si="65"/>
        <v>0</v>
      </c>
      <c r="H357" s="49">
        <v>0</v>
      </c>
      <c r="I357" s="80" t="s">
        <v>119</v>
      </c>
      <c r="J357" s="47"/>
      <c r="K357" s="47"/>
      <c r="L357" s="47"/>
      <c r="M357" s="47"/>
      <c r="N357" s="47"/>
      <c r="O357" s="47"/>
      <c r="P357" s="47"/>
      <c r="Q357" s="114"/>
    </row>
    <row r="358" spans="1:17" ht="14.25" customHeight="1">
      <c r="A358" s="160"/>
      <c r="B358" s="152" t="s">
        <v>67</v>
      </c>
      <c r="C358" s="178" t="s">
        <v>153</v>
      </c>
      <c r="D358" s="112" t="s">
        <v>95</v>
      </c>
      <c r="E358" s="2">
        <f>E359+E360</f>
        <v>44574.033000000003</v>
      </c>
      <c r="F358" s="2">
        <f>F359+F360</f>
        <v>46146.644</v>
      </c>
      <c r="G358" s="2">
        <f t="shared" si="65"/>
        <v>1572.6109999999971</v>
      </c>
      <c r="H358" s="2">
        <f>H359+H360</f>
        <v>46032.968999999997</v>
      </c>
      <c r="I358" s="46">
        <f t="shared" si="77"/>
        <v>99.753665727024483</v>
      </c>
      <c r="J358" s="47">
        <v>1</v>
      </c>
      <c r="K358" s="47">
        <v>1</v>
      </c>
      <c r="L358" s="47">
        <f t="shared" si="78"/>
        <v>100</v>
      </c>
      <c r="M358" s="47">
        <v>1</v>
      </c>
      <c r="N358" s="47">
        <v>1</v>
      </c>
      <c r="O358" s="47">
        <v>1</v>
      </c>
      <c r="P358" s="47">
        <v>1</v>
      </c>
      <c r="Q358" s="50" t="s">
        <v>90</v>
      </c>
    </row>
    <row r="359" spans="1:17" ht="19.5" customHeight="1">
      <c r="A359" s="160"/>
      <c r="B359" s="152"/>
      <c r="C359" s="178"/>
      <c r="D359" s="73" t="s">
        <v>97</v>
      </c>
      <c r="E359" s="2">
        <v>0</v>
      </c>
      <c r="F359" s="2">
        <v>0</v>
      </c>
      <c r="G359" s="2">
        <f t="shared" si="65"/>
        <v>0</v>
      </c>
      <c r="H359" s="2">
        <v>0</v>
      </c>
      <c r="I359" s="46" t="s">
        <v>119</v>
      </c>
      <c r="J359" s="5"/>
      <c r="K359" s="5"/>
      <c r="L359" s="47"/>
      <c r="M359" s="5"/>
      <c r="N359" s="5"/>
      <c r="O359" s="5"/>
      <c r="P359" s="5"/>
      <c r="Q359" s="51"/>
    </row>
    <row r="360" spans="1:17" ht="22.5" customHeight="1">
      <c r="A360" s="160"/>
      <c r="B360" s="152"/>
      <c r="C360" s="178"/>
      <c r="D360" s="45" t="s">
        <v>96</v>
      </c>
      <c r="E360" s="2">
        <v>44574.033000000003</v>
      </c>
      <c r="F360" s="2">
        <v>46146.644</v>
      </c>
      <c r="G360" s="2">
        <f t="shared" si="65"/>
        <v>1572.6109999999971</v>
      </c>
      <c r="H360" s="2">
        <v>46032.968999999997</v>
      </c>
      <c r="I360" s="46">
        <f t="shared" si="77"/>
        <v>99.753665727024483</v>
      </c>
      <c r="J360" s="5"/>
      <c r="K360" s="5"/>
      <c r="L360" s="47"/>
      <c r="M360" s="5"/>
      <c r="N360" s="5"/>
      <c r="O360" s="5"/>
      <c r="P360" s="5"/>
      <c r="Q360" s="51"/>
    </row>
    <row r="361" spans="1:17" ht="37.5" hidden="1" customHeight="1">
      <c r="A361" s="160"/>
      <c r="B361" s="152"/>
      <c r="C361" s="178"/>
      <c r="D361" s="73" t="s">
        <v>107</v>
      </c>
      <c r="E361" s="2">
        <v>0</v>
      </c>
      <c r="F361" s="2">
        <v>0</v>
      </c>
      <c r="G361" s="2">
        <f t="shared" si="65"/>
        <v>0</v>
      </c>
      <c r="H361" s="2">
        <v>0</v>
      </c>
      <c r="I361" s="46" t="s">
        <v>119</v>
      </c>
      <c r="J361" s="5"/>
      <c r="K361" s="5"/>
      <c r="L361" s="47"/>
      <c r="M361" s="5"/>
      <c r="N361" s="5"/>
      <c r="O361" s="5"/>
      <c r="P361" s="5"/>
      <c r="Q361" s="29"/>
    </row>
    <row r="362" spans="1:17" ht="18" customHeight="1">
      <c r="A362" s="164"/>
      <c r="B362" s="152" t="s">
        <v>182</v>
      </c>
      <c r="C362" s="178" t="s">
        <v>153</v>
      </c>
      <c r="D362" s="112" t="s">
        <v>95</v>
      </c>
      <c r="E362" s="2">
        <f>E363+E364</f>
        <v>23408.954000000002</v>
      </c>
      <c r="F362" s="2">
        <f>F363+F364</f>
        <v>23408.954000000002</v>
      </c>
      <c r="G362" s="2">
        <f t="shared" si="65"/>
        <v>0</v>
      </c>
      <c r="H362" s="2">
        <f>H363+H364</f>
        <v>23408.954000000002</v>
      </c>
      <c r="I362" s="46">
        <f t="shared" si="77"/>
        <v>100</v>
      </c>
      <c r="J362" s="110">
        <v>1</v>
      </c>
      <c r="K362" s="110">
        <v>1</v>
      </c>
      <c r="L362" s="47">
        <v>100</v>
      </c>
      <c r="M362" s="110">
        <v>1</v>
      </c>
      <c r="N362" s="110">
        <v>1</v>
      </c>
      <c r="O362" s="110">
        <v>2</v>
      </c>
      <c r="P362" s="110">
        <v>2</v>
      </c>
      <c r="Q362" s="50" t="s">
        <v>90</v>
      </c>
    </row>
    <row r="363" spans="1:17" ht="19.5" customHeight="1">
      <c r="A363" s="164"/>
      <c r="B363" s="152"/>
      <c r="C363" s="178"/>
      <c r="D363" s="73" t="s">
        <v>97</v>
      </c>
      <c r="E363" s="2">
        <v>0</v>
      </c>
      <c r="F363" s="2">
        <v>0</v>
      </c>
      <c r="G363" s="2">
        <f t="shared" si="65"/>
        <v>0</v>
      </c>
      <c r="H363" s="2">
        <v>0</v>
      </c>
      <c r="I363" s="46" t="s">
        <v>119</v>
      </c>
      <c r="J363" s="5"/>
      <c r="K363" s="5"/>
      <c r="L363" s="47"/>
      <c r="M363" s="5"/>
      <c r="N363" s="5"/>
      <c r="O363" s="5"/>
      <c r="P363" s="5"/>
      <c r="Q363" s="51"/>
    </row>
    <row r="364" spans="1:17" ht="16.5" customHeight="1">
      <c r="A364" s="164"/>
      <c r="B364" s="152"/>
      <c r="C364" s="178"/>
      <c r="D364" s="45" t="s">
        <v>96</v>
      </c>
      <c r="E364" s="2">
        <v>23408.954000000002</v>
      </c>
      <c r="F364" s="2">
        <v>23408.954000000002</v>
      </c>
      <c r="G364" s="2">
        <f t="shared" si="65"/>
        <v>0</v>
      </c>
      <c r="H364" s="2">
        <v>23408.954000000002</v>
      </c>
      <c r="I364" s="46">
        <f t="shared" si="77"/>
        <v>100</v>
      </c>
      <c r="J364" s="5"/>
      <c r="K364" s="5"/>
      <c r="L364" s="47"/>
      <c r="M364" s="5"/>
      <c r="N364" s="5"/>
      <c r="O364" s="5"/>
      <c r="P364" s="5"/>
      <c r="Q364" s="51"/>
    </row>
    <row r="365" spans="1:17" ht="24.75" hidden="1" customHeight="1">
      <c r="A365" s="165"/>
      <c r="B365" s="152"/>
      <c r="C365" s="178"/>
      <c r="D365" s="73" t="s">
        <v>107</v>
      </c>
      <c r="E365" s="49">
        <v>0</v>
      </c>
      <c r="F365" s="49">
        <v>0</v>
      </c>
      <c r="G365" s="49">
        <f t="shared" si="65"/>
        <v>0</v>
      </c>
      <c r="H365" s="49">
        <v>0</v>
      </c>
      <c r="I365" s="80" t="s">
        <v>119</v>
      </c>
      <c r="J365" s="5"/>
      <c r="K365" s="5"/>
      <c r="L365" s="47"/>
      <c r="M365" s="5"/>
      <c r="N365" s="5"/>
      <c r="O365" s="5"/>
      <c r="P365" s="5"/>
      <c r="Q365" s="51"/>
    </row>
    <row r="366" spans="1:17" ht="16.5" customHeight="1">
      <c r="A366" s="148">
        <v>18</v>
      </c>
      <c r="B366" s="162" t="s">
        <v>68</v>
      </c>
      <c r="C366" s="154" t="s">
        <v>155</v>
      </c>
      <c r="D366" s="74" t="s">
        <v>95</v>
      </c>
      <c r="E366" s="38">
        <f>E371+E376+E381</f>
        <v>8646778.0040000007</v>
      </c>
      <c r="F366" s="81">
        <f>F371+F376+F381</f>
        <v>8609260.398</v>
      </c>
      <c r="G366" s="38">
        <f t="shared" si="65"/>
        <v>-37517.606000000611</v>
      </c>
      <c r="H366" s="38">
        <f>H371+H376+H381</f>
        <v>8304632.1359999999</v>
      </c>
      <c r="I366" s="18">
        <f>H366/F366*100</f>
        <v>96.461620999746188</v>
      </c>
      <c r="J366" s="76">
        <v>31</v>
      </c>
      <c r="K366" s="76">
        <v>26</v>
      </c>
      <c r="L366" s="18">
        <f t="shared" si="78"/>
        <v>83.870967741935488</v>
      </c>
      <c r="M366" s="76">
        <v>17</v>
      </c>
      <c r="N366" s="76">
        <v>16</v>
      </c>
      <c r="O366" s="76">
        <v>36</v>
      </c>
      <c r="P366" s="76">
        <v>34</v>
      </c>
      <c r="Q366" s="156" t="s">
        <v>128</v>
      </c>
    </row>
    <row r="367" spans="1:17" ht="22.5" customHeight="1">
      <c r="A367" s="148"/>
      <c r="B367" s="162"/>
      <c r="C367" s="154"/>
      <c r="D367" s="73" t="s">
        <v>97</v>
      </c>
      <c r="E367" s="2">
        <v>1920960.2660000001</v>
      </c>
      <c r="F367" s="2">
        <v>1920960.2660000001</v>
      </c>
      <c r="G367" s="2">
        <f t="shared" si="65"/>
        <v>0</v>
      </c>
      <c r="H367" s="2">
        <v>1889692.1089999999</v>
      </c>
      <c r="I367" s="17">
        <f t="shared" ref="I367:I383" si="79">H367/F367*100</f>
        <v>98.372264249634398</v>
      </c>
      <c r="J367" s="47">
        <v>3</v>
      </c>
      <c r="K367" s="47">
        <v>3</v>
      </c>
      <c r="L367" s="47"/>
      <c r="M367" s="47"/>
      <c r="N367" s="47"/>
      <c r="O367" s="47"/>
      <c r="P367" s="47"/>
      <c r="Q367" s="157"/>
    </row>
    <row r="368" spans="1:17" ht="17.25" customHeight="1">
      <c r="A368" s="148"/>
      <c r="B368" s="162"/>
      <c r="C368" s="154"/>
      <c r="D368" s="73" t="s">
        <v>96</v>
      </c>
      <c r="E368" s="2">
        <v>6707495.5140000004</v>
      </c>
      <c r="F368" s="2">
        <v>6669977.9079999998</v>
      </c>
      <c r="G368" s="2">
        <f t="shared" si="65"/>
        <v>-37517.606000000611</v>
      </c>
      <c r="H368" s="2">
        <v>6394229.273</v>
      </c>
      <c r="I368" s="17">
        <f t="shared" si="79"/>
        <v>95.865823863235505</v>
      </c>
      <c r="J368" s="47"/>
      <c r="K368" s="47"/>
      <c r="L368" s="47"/>
      <c r="M368" s="47"/>
      <c r="N368" s="47"/>
      <c r="O368" s="47"/>
      <c r="P368" s="47"/>
      <c r="Q368" s="157"/>
    </row>
    <row r="369" spans="1:17" ht="17.25" customHeight="1">
      <c r="A369" s="148"/>
      <c r="B369" s="162"/>
      <c r="C369" s="154"/>
      <c r="D369" s="45" t="s">
        <v>109</v>
      </c>
      <c r="E369" s="2">
        <v>18233.223999999998</v>
      </c>
      <c r="F369" s="2">
        <v>18233.223999999998</v>
      </c>
      <c r="G369" s="2">
        <f t="shared" si="65"/>
        <v>0</v>
      </c>
      <c r="H369" s="2">
        <v>20710.754000000001</v>
      </c>
      <c r="I369" s="17">
        <f t="shared" si="79"/>
        <v>113.58799738323843</v>
      </c>
      <c r="J369" s="47"/>
      <c r="K369" s="47"/>
      <c r="L369" s="47"/>
      <c r="M369" s="47"/>
      <c r="N369" s="47"/>
      <c r="O369" s="47"/>
      <c r="P369" s="47"/>
      <c r="Q369" s="158"/>
    </row>
    <row r="370" spans="1:17" ht="22.5" customHeight="1">
      <c r="A370" s="148"/>
      <c r="B370" s="162"/>
      <c r="C370" s="154"/>
      <c r="D370" s="73" t="s">
        <v>107</v>
      </c>
      <c r="E370" s="49">
        <v>89</v>
      </c>
      <c r="F370" s="49">
        <v>89</v>
      </c>
      <c r="G370" s="49">
        <f t="shared" si="65"/>
        <v>0</v>
      </c>
      <c r="H370" s="49">
        <v>0</v>
      </c>
      <c r="I370" s="89">
        <f t="shared" si="79"/>
        <v>0</v>
      </c>
      <c r="J370" s="47"/>
      <c r="K370" s="47"/>
      <c r="L370" s="47"/>
      <c r="M370" s="47"/>
      <c r="N370" s="47"/>
      <c r="O370" s="47"/>
      <c r="P370" s="47"/>
      <c r="Q370" s="48"/>
    </row>
    <row r="371" spans="1:17" ht="11.25" customHeight="1">
      <c r="A371" s="148"/>
      <c r="B371" s="152" t="s">
        <v>69</v>
      </c>
      <c r="C371" s="155" t="s">
        <v>155</v>
      </c>
      <c r="D371" s="73" t="s">
        <v>95</v>
      </c>
      <c r="E371" s="2">
        <f>E372+E373+E374</f>
        <v>7569878.7290000003</v>
      </c>
      <c r="F371" s="78">
        <f>F372+F373+F374</f>
        <v>7525549.773</v>
      </c>
      <c r="G371" s="2">
        <f t="shared" si="65"/>
        <v>-44328.956000000238</v>
      </c>
      <c r="H371" s="2">
        <f>H372+H373+H374</f>
        <v>7239194.1490000002</v>
      </c>
      <c r="I371" s="17">
        <f t="shared" si="79"/>
        <v>96.194887647579179</v>
      </c>
      <c r="J371" s="47">
        <v>16</v>
      </c>
      <c r="K371" s="47">
        <v>13</v>
      </c>
      <c r="L371" s="56">
        <f t="shared" ref="L371" si="80">K371*100/J371</f>
        <v>81.25</v>
      </c>
      <c r="M371" s="47">
        <v>8</v>
      </c>
      <c r="N371" s="47">
        <v>8</v>
      </c>
      <c r="O371" s="47">
        <v>7</v>
      </c>
      <c r="P371" s="47">
        <v>6</v>
      </c>
      <c r="Q371" s="48" t="s">
        <v>90</v>
      </c>
    </row>
    <row r="372" spans="1:17" ht="21" customHeight="1">
      <c r="A372" s="148"/>
      <c r="B372" s="152"/>
      <c r="C372" s="155"/>
      <c r="D372" s="73" t="s">
        <v>97</v>
      </c>
      <c r="E372" s="2">
        <v>1920960.2660000001</v>
      </c>
      <c r="F372" s="2">
        <v>1920960.2660000001</v>
      </c>
      <c r="G372" s="2">
        <f t="shared" ref="G372:G384" si="81">F372-E372</f>
        <v>0</v>
      </c>
      <c r="H372" s="2">
        <v>1889692.1089999999</v>
      </c>
      <c r="I372" s="17">
        <f t="shared" si="79"/>
        <v>98.372264249634398</v>
      </c>
      <c r="J372" s="47"/>
      <c r="K372" s="47"/>
      <c r="L372" s="47"/>
      <c r="M372" s="47"/>
      <c r="N372" s="47"/>
      <c r="O372" s="47"/>
      <c r="P372" s="47"/>
      <c r="Q372" s="48"/>
    </row>
    <row r="373" spans="1:17" ht="15" customHeight="1">
      <c r="A373" s="148"/>
      <c r="B373" s="152"/>
      <c r="C373" s="155"/>
      <c r="D373" s="73" t="s">
        <v>96</v>
      </c>
      <c r="E373" s="2">
        <v>5630685.2390000001</v>
      </c>
      <c r="F373" s="2">
        <v>5586356.2829999998</v>
      </c>
      <c r="G373" s="2">
        <f t="shared" si="81"/>
        <v>-44328.956000000238</v>
      </c>
      <c r="H373" s="2">
        <v>5328791.2860000003</v>
      </c>
      <c r="I373" s="17">
        <f t="shared" si="79"/>
        <v>95.389391869190248</v>
      </c>
      <c r="J373" s="47"/>
      <c r="K373" s="47"/>
      <c r="L373" s="47"/>
      <c r="M373" s="47"/>
      <c r="N373" s="47"/>
      <c r="O373" s="47"/>
      <c r="P373" s="47"/>
      <c r="Q373" s="48"/>
    </row>
    <row r="374" spans="1:17" ht="16.5" customHeight="1">
      <c r="A374" s="148"/>
      <c r="B374" s="152"/>
      <c r="C374" s="155"/>
      <c r="D374" s="73" t="s">
        <v>109</v>
      </c>
      <c r="E374" s="2">
        <v>18233.223999999998</v>
      </c>
      <c r="F374" s="2">
        <v>18233.223999999998</v>
      </c>
      <c r="G374" s="2">
        <f t="shared" si="81"/>
        <v>0</v>
      </c>
      <c r="H374" s="2">
        <v>20710.754000000001</v>
      </c>
      <c r="I374" s="17">
        <f t="shared" si="79"/>
        <v>113.58799738323843</v>
      </c>
      <c r="J374" s="47"/>
      <c r="K374" s="47"/>
      <c r="L374" s="47"/>
      <c r="M374" s="47"/>
      <c r="N374" s="47"/>
      <c r="O374" s="47"/>
      <c r="P374" s="47"/>
      <c r="Q374" s="48"/>
    </row>
    <row r="375" spans="1:17" ht="26.25" customHeight="1">
      <c r="A375" s="148"/>
      <c r="B375" s="152"/>
      <c r="C375" s="155"/>
      <c r="D375" s="73" t="s">
        <v>107</v>
      </c>
      <c r="E375" s="2">
        <v>0</v>
      </c>
      <c r="F375" s="2">
        <v>0</v>
      </c>
      <c r="G375" s="2">
        <f t="shared" si="81"/>
        <v>0</v>
      </c>
      <c r="H375" s="2">
        <v>0</v>
      </c>
      <c r="I375" s="17" t="s">
        <v>119</v>
      </c>
      <c r="J375" s="47"/>
      <c r="K375" s="47"/>
      <c r="L375" s="47"/>
      <c r="M375" s="47"/>
      <c r="N375" s="47"/>
      <c r="O375" s="47"/>
      <c r="P375" s="47"/>
      <c r="Q375" s="48"/>
    </row>
    <row r="376" spans="1:17" ht="12" customHeight="1">
      <c r="A376" s="148"/>
      <c r="B376" s="152" t="s">
        <v>70</v>
      </c>
      <c r="C376" s="155" t="s">
        <v>155</v>
      </c>
      <c r="D376" s="73" t="s">
        <v>95</v>
      </c>
      <c r="E376" s="2">
        <f>E378+E380</f>
        <v>1048129.925</v>
      </c>
      <c r="F376" s="78">
        <f>F378+F380</f>
        <v>1055156.4350000001</v>
      </c>
      <c r="G376" s="2">
        <f t="shared" si="81"/>
        <v>7026.5100000000093</v>
      </c>
      <c r="H376" s="2">
        <f>H378+H380</f>
        <v>1037180.039</v>
      </c>
      <c r="I376" s="17">
        <f t="shared" si="79"/>
        <v>98.296328828246203</v>
      </c>
      <c r="J376" s="47">
        <v>6</v>
      </c>
      <c r="K376" s="47">
        <v>4</v>
      </c>
      <c r="L376" s="17">
        <f t="shared" ref="L376" si="82">K376*100/J376</f>
        <v>66.666666666666671</v>
      </c>
      <c r="M376" s="47">
        <v>5</v>
      </c>
      <c r="N376" s="47">
        <v>4</v>
      </c>
      <c r="O376" s="47">
        <v>13</v>
      </c>
      <c r="P376" s="47">
        <v>12</v>
      </c>
      <c r="Q376" s="48" t="s">
        <v>90</v>
      </c>
    </row>
    <row r="377" spans="1:17" ht="18.75" customHeight="1">
      <c r="A377" s="148"/>
      <c r="B377" s="152"/>
      <c r="C377" s="155"/>
      <c r="D377" s="73" t="s">
        <v>97</v>
      </c>
      <c r="E377" s="2">
        <v>0</v>
      </c>
      <c r="F377" s="2">
        <v>0</v>
      </c>
      <c r="G377" s="2">
        <f t="shared" si="81"/>
        <v>0</v>
      </c>
      <c r="H377" s="2">
        <v>0</v>
      </c>
      <c r="I377" s="17" t="s">
        <v>119</v>
      </c>
      <c r="J377" s="47"/>
      <c r="K377" s="47"/>
      <c r="L377" s="47"/>
      <c r="M377" s="47"/>
      <c r="N377" s="47"/>
      <c r="O377" s="47"/>
      <c r="P377" s="47"/>
      <c r="Q377" s="50"/>
    </row>
    <row r="378" spans="1:17" ht="18" customHeight="1">
      <c r="A378" s="148"/>
      <c r="B378" s="152"/>
      <c r="C378" s="155"/>
      <c r="D378" s="45" t="s">
        <v>96</v>
      </c>
      <c r="E378" s="2">
        <v>1048040.925</v>
      </c>
      <c r="F378" s="2">
        <v>1055067.4350000001</v>
      </c>
      <c r="G378" s="2">
        <f t="shared" si="81"/>
        <v>7026.5100000000093</v>
      </c>
      <c r="H378" s="2">
        <v>1037180.039</v>
      </c>
      <c r="I378" s="17">
        <f t="shared" si="79"/>
        <v>98.304620595175507</v>
      </c>
      <c r="J378" s="47"/>
      <c r="K378" s="47"/>
      <c r="L378" s="47"/>
      <c r="M378" s="47"/>
      <c r="N378" s="47"/>
      <c r="O378" s="47"/>
      <c r="P378" s="47"/>
      <c r="Q378" s="50"/>
    </row>
    <row r="379" spans="1:17" ht="19.5" customHeight="1">
      <c r="A379" s="148"/>
      <c r="B379" s="152"/>
      <c r="C379" s="155"/>
      <c r="D379" s="45" t="s">
        <v>109</v>
      </c>
      <c r="E379" s="2">
        <v>0</v>
      </c>
      <c r="F379" s="2">
        <v>0</v>
      </c>
      <c r="G379" s="2">
        <f t="shared" si="81"/>
        <v>0</v>
      </c>
      <c r="H379" s="2">
        <v>0</v>
      </c>
      <c r="I379" s="17" t="s">
        <v>119</v>
      </c>
      <c r="J379" s="47"/>
      <c r="K379" s="47"/>
      <c r="L379" s="47"/>
      <c r="M379" s="47"/>
      <c r="N379" s="47"/>
      <c r="O379" s="47"/>
      <c r="P379" s="47"/>
      <c r="Q379" s="50"/>
    </row>
    <row r="380" spans="1:17" ht="22.5">
      <c r="A380" s="148"/>
      <c r="B380" s="152"/>
      <c r="C380" s="155"/>
      <c r="D380" s="73" t="s">
        <v>107</v>
      </c>
      <c r="E380" s="2">
        <v>89</v>
      </c>
      <c r="F380" s="2">
        <v>89</v>
      </c>
      <c r="G380" s="2">
        <f t="shared" si="81"/>
        <v>0</v>
      </c>
      <c r="H380" s="2">
        <v>0</v>
      </c>
      <c r="I380" s="17">
        <f t="shared" si="79"/>
        <v>0</v>
      </c>
      <c r="J380" s="47"/>
      <c r="K380" s="47"/>
      <c r="L380" s="47"/>
      <c r="M380" s="47"/>
      <c r="N380" s="47"/>
      <c r="O380" s="47"/>
      <c r="P380" s="47"/>
      <c r="Q380" s="50"/>
    </row>
    <row r="381" spans="1:17" ht="13.5" customHeight="1">
      <c r="A381" s="148"/>
      <c r="B381" s="152" t="s">
        <v>71</v>
      </c>
      <c r="C381" s="155" t="s">
        <v>155</v>
      </c>
      <c r="D381" s="73" t="s">
        <v>95</v>
      </c>
      <c r="E381" s="2">
        <f>E382+E383</f>
        <v>28769.35</v>
      </c>
      <c r="F381" s="2">
        <f>F382+F383</f>
        <v>28554.19</v>
      </c>
      <c r="G381" s="2">
        <f t="shared" si="81"/>
        <v>-215.15999999999985</v>
      </c>
      <c r="H381" s="2">
        <f>H382+H383</f>
        <v>28257.948</v>
      </c>
      <c r="I381" s="79">
        <f t="shared" si="79"/>
        <v>98.962527040690006</v>
      </c>
      <c r="J381" s="47">
        <v>6</v>
      </c>
      <c r="K381" s="47">
        <v>6</v>
      </c>
      <c r="L381" s="56">
        <f t="shared" ref="L381" si="83">K381*100/J381</f>
        <v>100</v>
      </c>
      <c r="M381" s="47">
        <v>4</v>
      </c>
      <c r="N381" s="47">
        <v>4</v>
      </c>
      <c r="O381" s="47">
        <v>16</v>
      </c>
      <c r="P381" s="47">
        <v>16</v>
      </c>
      <c r="Q381" s="50" t="s">
        <v>90</v>
      </c>
    </row>
    <row r="382" spans="1:17" ht="19.5" customHeight="1">
      <c r="A382" s="148"/>
      <c r="B382" s="152"/>
      <c r="C382" s="155"/>
      <c r="D382" s="73" t="s">
        <v>97</v>
      </c>
      <c r="E382" s="2">
        <v>0</v>
      </c>
      <c r="F382" s="2">
        <v>0</v>
      </c>
      <c r="G382" s="2">
        <f t="shared" si="81"/>
        <v>0</v>
      </c>
      <c r="H382" s="2">
        <v>0</v>
      </c>
      <c r="I382" s="17" t="s">
        <v>119</v>
      </c>
      <c r="J382" s="47"/>
      <c r="K382" s="47"/>
      <c r="L382" s="47"/>
      <c r="M382" s="47"/>
      <c r="N382" s="47"/>
      <c r="O382" s="47"/>
      <c r="P382" s="47"/>
      <c r="Q382" s="50"/>
    </row>
    <row r="383" spans="1:17" ht="16.5" customHeight="1">
      <c r="A383" s="148"/>
      <c r="B383" s="152"/>
      <c r="C383" s="155"/>
      <c r="D383" s="73" t="s">
        <v>96</v>
      </c>
      <c r="E383" s="2">
        <v>28769.35</v>
      </c>
      <c r="F383" s="2">
        <v>28554.19</v>
      </c>
      <c r="G383" s="2">
        <f t="shared" si="81"/>
        <v>-215.15999999999985</v>
      </c>
      <c r="H383" s="2">
        <v>28257.948</v>
      </c>
      <c r="I383" s="79">
        <f t="shared" si="79"/>
        <v>98.962527040690006</v>
      </c>
      <c r="J383" s="47"/>
      <c r="K383" s="47"/>
      <c r="L383" s="47"/>
      <c r="M383" s="47"/>
      <c r="N383" s="47"/>
      <c r="O383" s="47"/>
      <c r="P383" s="47"/>
      <c r="Q383" s="50"/>
    </row>
    <row r="384" spans="1:17" ht="28.5" customHeight="1">
      <c r="A384" s="148"/>
      <c r="B384" s="152"/>
      <c r="C384" s="155"/>
      <c r="D384" s="73" t="s">
        <v>107</v>
      </c>
      <c r="E384" s="2">
        <v>0</v>
      </c>
      <c r="F384" s="2">
        <v>0</v>
      </c>
      <c r="G384" s="2">
        <f t="shared" si="81"/>
        <v>0</v>
      </c>
      <c r="H384" s="2">
        <v>0</v>
      </c>
      <c r="I384" s="18" t="s">
        <v>119</v>
      </c>
      <c r="J384" s="47"/>
      <c r="K384" s="47"/>
      <c r="L384" s="47"/>
      <c r="M384" s="47"/>
      <c r="N384" s="47"/>
      <c r="O384" s="47"/>
      <c r="P384" s="47"/>
      <c r="Q384" s="50"/>
    </row>
    <row r="385" spans="1:17" s="1" customFormat="1" ht="12.75" customHeight="1">
      <c r="A385" s="179">
        <v>19</v>
      </c>
      <c r="B385" s="191" t="s">
        <v>165</v>
      </c>
      <c r="C385" s="195" t="s">
        <v>115</v>
      </c>
      <c r="D385" s="115" t="s">
        <v>95</v>
      </c>
      <c r="E385" s="116">
        <f>E390+E410+E415+E419+E428+E432</f>
        <v>4155192.4310000003</v>
      </c>
      <c r="F385" s="81">
        <f>F390+F410+F415+F419+F428+F432</f>
        <v>4132064.5009999997</v>
      </c>
      <c r="G385" s="116">
        <f t="shared" ref="G385:G435" si="84">F385-E385</f>
        <v>-23127.930000000633</v>
      </c>
      <c r="H385" s="116">
        <f>H390+H410+H415+H419+H428+H432</f>
        <v>4028746.3670000001</v>
      </c>
      <c r="I385" s="117">
        <f>H385/F385*100</f>
        <v>97.499600164155325</v>
      </c>
      <c r="J385" s="95">
        <v>70</v>
      </c>
      <c r="K385" s="95">
        <v>59</v>
      </c>
      <c r="L385" s="117">
        <f t="shared" ref="L385" si="85">K385*100/J385</f>
        <v>84.285714285714292</v>
      </c>
      <c r="M385" s="95">
        <v>10</v>
      </c>
      <c r="N385" s="95">
        <v>8</v>
      </c>
      <c r="O385" s="95">
        <v>12</v>
      </c>
      <c r="P385" s="95">
        <v>9</v>
      </c>
      <c r="Q385" s="145" t="s">
        <v>130</v>
      </c>
    </row>
    <row r="386" spans="1:17" s="1" customFormat="1" ht="22.5">
      <c r="A386" s="179"/>
      <c r="B386" s="191"/>
      <c r="C386" s="195"/>
      <c r="D386" s="85" t="s">
        <v>97</v>
      </c>
      <c r="E386" s="2">
        <v>2822771.2</v>
      </c>
      <c r="F386" s="2">
        <v>2761523.8</v>
      </c>
      <c r="G386" s="86">
        <f t="shared" si="84"/>
        <v>-61247.400000000373</v>
      </c>
      <c r="H386" s="86">
        <v>2759583.6349999998</v>
      </c>
      <c r="I386" s="118">
        <f t="shared" ref="I386:I389" si="86">H386/F386*100</f>
        <v>99.929742955682656</v>
      </c>
      <c r="J386" s="59">
        <v>11</v>
      </c>
      <c r="K386" s="59">
        <v>10</v>
      </c>
      <c r="L386" s="118"/>
      <c r="M386" s="59"/>
      <c r="N386" s="59"/>
      <c r="O386" s="59"/>
      <c r="P386" s="59"/>
      <c r="Q386" s="146"/>
    </row>
    <row r="387" spans="1:17" s="1" customFormat="1" ht="16.5" customHeight="1">
      <c r="A387" s="179"/>
      <c r="B387" s="191"/>
      <c r="C387" s="195"/>
      <c r="D387" s="85" t="s">
        <v>96</v>
      </c>
      <c r="E387" s="2">
        <v>1206617.1540000001</v>
      </c>
      <c r="F387" s="2">
        <v>1212710.05</v>
      </c>
      <c r="G387" s="86">
        <f t="shared" si="84"/>
        <v>6092.8959999999497</v>
      </c>
      <c r="H387" s="2">
        <v>1111332.081</v>
      </c>
      <c r="I387" s="118">
        <f t="shared" si="86"/>
        <v>91.640378588435041</v>
      </c>
      <c r="J387" s="59"/>
      <c r="K387" s="59"/>
      <c r="L387" s="118"/>
      <c r="M387" s="59"/>
      <c r="N387" s="59"/>
      <c r="O387" s="59"/>
      <c r="P387" s="59"/>
      <c r="Q387" s="146"/>
    </row>
    <row r="388" spans="1:17" s="1" customFormat="1" ht="21.75" customHeight="1">
      <c r="A388" s="179"/>
      <c r="B388" s="191"/>
      <c r="C388" s="195"/>
      <c r="D388" s="119" t="s">
        <v>109</v>
      </c>
      <c r="E388" s="2">
        <v>0</v>
      </c>
      <c r="F388" s="2">
        <v>0</v>
      </c>
      <c r="G388" s="86">
        <f t="shared" si="84"/>
        <v>0</v>
      </c>
      <c r="H388" s="2">
        <v>0</v>
      </c>
      <c r="I388" s="118" t="s">
        <v>119</v>
      </c>
      <c r="J388" s="59"/>
      <c r="K388" s="59"/>
      <c r="L388" s="118"/>
      <c r="M388" s="59"/>
      <c r="N388" s="59"/>
      <c r="O388" s="59"/>
      <c r="P388" s="59"/>
      <c r="Q388" s="146"/>
    </row>
    <row r="389" spans="1:17" s="1" customFormat="1" ht="23.25" customHeight="1">
      <c r="A389" s="179"/>
      <c r="B389" s="191"/>
      <c r="C389" s="195"/>
      <c r="D389" s="85" t="s">
        <v>107</v>
      </c>
      <c r="E389" s="2">
        <v>125804.077</v>
      </c>
      <c r="F389" s="2">
        <v>157830.65100000001</v>
      </c>
      <c r="G389" s="86">
        <f t="shared" si="84"/>
        <v>32026.574000000008</v>
      </c>
      <c r="H389" s="2">
        <v>157830.65100000001</v>
      </c>
      <c r="I389" s="118">
        <f t="shared" si="86"/>
        <v>100</v>
      </c>
      <c r="J389" s="59"/>
      <c r="K389" s="59"/>
      <c r="L389" s="118"/>
      <c r="M389" s="59"/>
      <c r="N389" s="59"/>
      <c r="O389" s="59"/>
      <c r="P389" s="59"/>
      <c r="Q389" s="147"/>
    </row>
    <row r="390" spans="1:17" s="1" customFormat="1" ht="15" customHeight="1">
      <c r="A390" s="179"/>
      <c r="B390" s="180" t="s">
        <v>151</v>
      </c>
      <c r="C390" s="181" t="s">
        <v>156</v>
      </c>
      <c r="D390" s="119" t="s">
        <v>95</v>
      </c>
      <c r="E390" s="86">
        <f>E391+E392+E393</f>
        <v>3674587.3460000004</v>
      </c>
      <c r="F390" s="78">
        <f>F391+F392+F393</f>
        <v>3600295.1179999998</v>
      </c>
      <c r="G390" s="86">
        <f t="shared" si="84"/>
        <v>-74292.228000000585</v>
      </c>
      <c r="H390" s="86">
        <f>H391+H392+H393</f>
        <v>3497789.8459999999</v>
      </c>
      <c r="I390" s="118">
        <f>H390/F390*100</f>
        <v>97.152864733573779</v>
      </c>
      <c r="J390" s="59">
        <v>43</v>
      </c>
      <c r="K390" s="59">
        <v>34</v>
      </c>
      <c r="L390" s="118">
        <f t="shared" ref="L390" si="87">K390*100/J390</f>
        <v>79.069767441860463</v>
      </c>
      <c r="M390" s="59">
        <v>6</v>
      </c>
      <c r="N390" s="59">
        <v>5</v>
      </c>
      <c r="O390" s="59">
        <v>7</v>
      </c>
      <c r="P390" s="59">
        <v>5</v>
      </c>
      <c r="Q390" s="104" t="s">
        <v>90</v>
      </c>
    </row>
    <row r="391" spans="1:17" s="1" customFormat="1" ht="22.5">
      <c r="A391" s="179"/>
      <c r="B391" s="180"/>
      <c r="C391" s="181"/>
      <c r="D391" s="85" t="s">
        <v>97</v>
      </c>
      <c r="E391" s="86">
        <v>2785646.2</v>
      </c>
      <c r="F391" s="86">
        <v>2724398.8</v>
      </c>
      <c r="G391" s="86">
        <f t="shared" si="84"/>
        <v>-61247.400000000373</v>
      </c>
      <c r="H391" s="86">
        <v>2722559.3629999999</v>
      </c>
      <c r="I391" s="118">
        <f t="shared" ref="I391:I393" si="88">H391/F391*100</f>
        <v>99.932482828872196</v>
      </c>
      <c r="J391" s="59"/>
      <c r="K391" s="59"/>
      <c r="L391" s="118"/>
      <c r="M391" s="59"/>
      <c r="N391" s="59"/>
      <c r="O391" s="59"/>
      <c r="P391" s="59"/>
      <c r="Q391" s="104"/>
    </row>
    <row r="392" spans="1:17" s="1" customFormat="1" ht="16.5" customHeight="1">
      <c r="A392" s="179"/>
      <c r="B392" s="180"/>
      <c r="C392" s="181"/>
      <c r="D392" s="85" t="s">
        <v>96</v>
      </c>
      <c r="E392" s="86">
        <v>835067.54299999995</v>
      </c>
      <c r="F392" s="78">
        <v>835067.54299999995</v>
      </c>
      <c r="G392" s="86">
        <f t="shared" si="84"/>
        <v>0</v>
      </c>
      <c r="H392" s="86">
        <v>734401.70799999998</v>
      </c>
      <c r="I392" s="118">
        <f t="shared" si="88"/>
        <v>87.945186488944884</v>
      </c>
      <c r="J392" s="59"/>
      <c r="K392" s="59"/>
      <c r="L392" s="118"/>
      <c r="M392" s="59"/>
      <c r="N392" s="59"/>
      <c r="O392" s="59"/>
      <c r="P392" s="59"/>
      <c r="Q392" s="104"/>
    </row>
    <row r="393" spans="1:17" s="1" customFormat="1" ht="29.25" customHeight="1">
      <c r="A393" s="179"/>
      <c r="B393" s="180"/>
      <c r="C393" s="181"/>
      <c r="D393" s="119" t="s">
        <v>107</v>
      </c>
      <c r="E393" s="86">
        <v>53873.603000000003</v>
      </c>
      <c r="F393" s="86">
        <v>40828.775000000001</v>
      </c>
      <c r="G393" s="86">
        <f t="shared" si="84"/>
        <v>-13044.828000000001</v>
      </c>
      <c r="H393" s="86">
        <v>40828.775000000001</v>
      </c>
      <c r="I393" s="118">
        <f t="shared" si="88"/>
        <v>100</v>
      </c>
      <c r="J393" s="59"/>
      <c r="K393" s="59"/>
      <c r="L393" s="118"/>
      <c r="M393" s="59"/>
      <c r="N393" s="59"/>
      <c r="O393" s="59"/>
      <c r="P393" s="59"/>
      <c r="Q393" s="104"/>
    </row>
    <row r="394" spans="1:17" s="1" customFormat="1" ht="12" hidden="1" customHeight="1">
      <c r="A394" s="179"/>
      <c r="B394" s="180" t="s">
        <v>124</v>
      </c>
      <c r="C394" s="181" t="s">
        <v>115</v>
      </c>
      <c r="D394" s="85" t="s">
        <v>95</v>
      </c>
      <c r="E394" s="86">
        <v>0</v>
      </c>
      <c r="F394" s="86">
        <v>0</v>
      </c>
      <c r="G394" s="86">
        <f t="shared" si="84"/>
        <v>0</v>
      </c>
      <c r="H394" s="86">
        <v>0</v>
      </c>
      <c r="I394" s="118" t="s">
        <v>119</v>
      </c>
      <c r="J394" s="59"/>
      <c r="K394" s="59"/>
      <c r="L394" s="118"/>
      <c r="M394" s="59"/>
      <c r="N394" s="59"/>
      <c r="O394" s="59"/>
      <c r="P394" s="59"/>
      <c r="Q394" s="104"/>
    </row>
    <row r="395" spans="1:17" s="1" customFormat="1" ht="22.5" hidden="1">
      <c r="A395" s="179"/>
      <c r="B395" s="180"/>
      <c r="C395" s="181"/>
      <c r="D395" s="85" t="s">
        <v>97</v>
      </c>
      <c r="E395" s="86">
        <v>0</v>
      </c>
      <c r="F395" s="86">
        <v>0</v>
      </c>
      <c r="G395" s="86">
        <f t="shared" si="84"/>
        <v>0</v>
      </c>
      <c r="H395" s="86">
        <v>0</v>
      </c>
      <c r="I395" s="118" t="s">
        <v>119</v>
      </c>
      <c r="J395" s="59"/>
      <c r="K395" s="59"/>
      <c r="L395" s="118"/>
      <c r="M395" s="59"/>
      <c r="N395" s="59"/>
      <c r="O395" s="59"/>
      <c r="P395" s="59"/>
      <c r="Q395" s="104"/>
    </row>
    <row r="396" spans="1:17" s="1" customFormat="1" hidden="1">
      <c r="A396" s="179"/>
      <c r="B396" s="180"/>
      <c r="C396" s="181"/>
      <c r="D396" s="85" t="s">
        <v>96</v>
      </c>
      <c r="E396" s="86">
        <v>0</v>
      </c>
      <c r="F396" s="86">
        <v>0</v>
      </c>
      <c r="G396" s="86">
        <f t="shared" si="84"/>
        <v>0</v>
      </c>
      <c r="H396" s="86">
        <v>0</v>
      </c>
      <c r="I396" s="118" t="s">
        <v>119</v>
      </c>
      <c r="J396" s="59"/>
      <c r="K396" s="59"/>
      <c r="L396" s="118"/>
      <c r="M396" s="59"/>
      <c r="N396" s="59"/>
      <c r="O396" s="59"/>
      <c r="P396" s="59"/>
      <c r="Q396" s="104"/>
    </row>
    <row r="397" spans="1:17" s="1" customFormat="1" ht="22.5" hidden="1">
      <c r="A397" s="179"/>
      <c r="B397" s="180"/>
      <c r="C397" s="181"/>
      <c r="D397" s="85" t="s">
        <v>107</v>
      </c>
      <c r="E397" s="86">
        <v>0</v>
      </c>
      <c r="F397" s="86">
        <v>0</v>
      </c>
      <c r="G397" s="86">
        <f t="shared" si="84"/>
        <v>0</v>
      </c>
      <c r="H397" s="86">
        <v>0</v>
      </c>
      <c r="I397" s="118" t="s">
        <v>119</v>
      </c>
      <c r="J397" s="59"/>
      <c r="K397" s="59"/>
      <c r="L397" s="118"/>
      <c r="M397" s="59"/>
      <c r="N397" s="59"/>
      <c r="O397" s="59"/>
      <c r="P397" s="59"/>
      <c r="Q397" s="104"/>
    </row>
    <row r="398" spans="1:17" s="1" customFormat="1" ht="10.5" hidden="1" customHeight="1">
      <c r="A398" s="179"/>
      <c r="B398" s="180" t="s">
        <v>111</v>
      </c>
      <c r="C398" s="181" t="s">
        <v>115</v>
      </c>
      <c r="D398" s="85" t="s">
        <v>95</v>
      </c>
      <c r="E398" s="86"/>
      <c r="F398" s="86"/>
      <c r="G398" s="86">
        <f t="shared" si="84"/>
        <v>0</v>
      </c>
      <c r="H398" s="86"/>
      <c r="I398" s="118" t="e">
        <f>H398/F398*100</f>
        <v>#DIV/0!</v>
      </c>
      <c r="J398" s="59"/>
      <c r="K398" s="59"/>
      <c r="L398" s="118"/>
      <c r="M398" s="59"/>
      <c r="N398" s="59"/>
      <c r="O398" s="59"/>
      <c r="P398" s="59"/>
      <c r="Q398" s="104"/>
    </row>
    <row r="399" spans="1:17" s="1" customFormat="1" ht="22.5" hidden="1">
      <c r="A399" s="179"/>
      <c r="B399" s="180"/>
      <c r="C399" s="181"/>
      <c r="D399" s="85" t="s">
        <v>97</v>
      </c>
      <c r="E399" s="86"/>
      <c r="F399" s="86"/>
      <c r="G399" s="86">
        <f t="shared" si="84"/>
        <v>0</v>
      </c>
      <c r="H399" s="86"/>
      <c r="I399" s="118"/>
      <c r="J399" s="59"/>
      <c r="K399" s="59"/>
      <c r="L399" s="118"/>
      <c r="M399" s="59"/>
      <c r="N399" s="59"/>
      <c r="O399" s="59"/>
      <c r="P399" s="59"/>
      <c r="Q399" s="104"/>
    </row>
    <row r="400" spans="1:17" s="1" customFormat="1" hidden="1">
      <c r="A400" s="179"/>
      <c r="B400" s="180"/>
      <c r="C400" s="181"/>
      <c r="D400" s="85" t="s">
        <v>96</v>
      </c>
      <c r="E400" s="86"/>
      <c r="F400" s="86"/>
      <c r="G400" s="86">
        <f t="shared" si="84"/>
        <v>0</v>
      </c>
      <c r="H400" s="86"/>
      <c r="I400" s="118"/>
      <c r="J400" s="59"/>
      <c r="K400" s="59"/>
      <c r="L400" s="118"/>
      <c r="M400" s="59"/>
      <c r="N400" s="59"/>
      <c r="O400" s="59"/>
      <c r="P400" s="59"/>
      <c r="Q400" s="104"/>
    </row>
    <row r="401" spans="1:17" s="1" customFormat="1" ht="22.5" hidden="1">
      <c r="A401" s="179"/>
      <c r="B401" s="180"/>
      <c r="C401" s="181"/>
      <c r="D401" s="85" t="s">
        <v>107</v>
      </c>
      <c r="E401" s="86"/>
      <c r="F401" s="86"/>
      <c r="G401" s="86">
        <f t="shared" si="84"/>
        <v>0</v>
      </c>
      <c r="H401" s="86"/>
      <c r="I401" s="118" t="e">
        <f t="shared" ref="I401" si="89">H401/F401*100</f>
        <v>#DIV/0!</v>
      </c>
      <c r="J401" s="59"/>
      <c r="K401" s="59"/>
      <c r="L401" s="118"/>
      <c r="M401" s="59"/>
      <c r="N401" s="59"/>
      <c r="O401" s="59"/>
      <c r="P401" s="59"/>
      <c r="Q401" s="104"/>
    </row>
    <row r="402" spans="1:17" s="1" customFormat="1" ht="15" hidden="1" customHeight="1">
      <c r="A402" s="179"/>
      <c r="B402" s="180" t="s">
        <v>100</v>
      </c>
      <c r="C402" s="181" t="s">
        <v>115</v>
      </c>
      <c r="D402" s="119" t="s">
        <v>95</v>
      </c>
      <c r="E402" s="86"/>
      <c r="F402" s="86"/>
      <c r="G402" s="86">
        <f t="shared" si="84"/>
        <v>0</v>
      </c>
      <c r="H402" s="86"/>
      <c r="I402" s="118" t="e">
        <f>H402/F402*100</f>
        <v>#DIV/0!</v>
      </c>
      <c r="J402" s="59"/>
      <c r="K402" s="59"/>
      <c r="L402" s="118"/>
      <c r="M402" s="59"/>
      <c r="N402" s="59"/>
      <c r="O402" s="59"/>
      <c r="P402" s="59"/>
      <c r="Q402" s="104"/>
    </row>
    <row r="403" spans="1:17" s="1" customFormat="1" ht="22.5" hidden="1">
      <c r="A403" s="179"/>
      <c r="B403" s="180"/>
      <c r="C403" s="181"/>
      <c r="D403" s="85" t="s">
        <v>97</v>
      </c>
      <c r="E403" s="86"/>
      <c r="F403" s="86"/>
      <c r="G403" s="86">
        <f t="shared" si="84"/>
        <v>0</v>
      </c>
      <c r="H403" s="86"/>
      <c r="I403" s="118" t="e">
        <f t="shared" ref="I403:I404" si="90">H403/F403*100</f>
        <v>#DIV/0!</v>
      </c>
      <c r="J403" s="59"/>
      <c r="K403" s="59"/>
      <c r="L403" s="118"/>
      <c r="M403" s="59"/>
      <c r="N403" s="59"/>
      <c r="O403" s="59"/>
      <c r="P403" s="59"/>
      <c r="Q403" s="104"/>
    </row>
    <row r="404" spans="1:17" s="1" customFormat="1" hidden="1">
      <c r="A404" s="179"/>
      <c r="B404" s="180"/>
      <c r="C404" s="181"/>
      <c r="D404" s="85" t="s">
        <v>96</v>
      </c>
      <c r="E404" s="86"/>
      <c r="F404" s="86"/>
      <c r="G404" s="86">
        <f t="shared" si="84"/>
        <v>0</v>
      </c>
      <c r="H404" s="86"/>
      <c r="I404" s="118" t="e">
        <f t="shared" si="90"/>
        <v>#DIV/0!</v>
      </c>
      <c r="J404" s="59"/>
      <c r="K404" s="59"/>
      <c r="L404" s="118"/>
      <c r="M404" s="59"/>
      <c r="N404" s="59"/>
      <c r="O404" s="59"/>
      <c r="P404" s="59"/>
      <c r="Q404" s="104"/>
    </row>
    <row r="405" spans="1:17" s="1" customFormat="1" ht="30.75" hidden="1" customHeight="1">
      <c r="A405" s="179"/>
      <c r="B405" s="180"/>
      <c r="C405" s="181"/>
      <c r="D405" s="85" t="s">
        <v>107</v>
      </c>
      <c r="E405" s="86"/>
      <c r="F405" s="86"/>
      <c r="G405" s="86">
        <f t="shared" si="84"/>
        <v>0</v>
      </c>
      <c r="H405" s="86"/>
      <c r="I405" s="118" t="e">
        <f>H405/F405*100</f>
        <v>#DIV/0!</v>
      </c>
      <c r="J405" s="59"/>
      <c r="K405" s="59"/>
      <c r="L405" s="118"/>
      <c r="M405" s="59"/>
      <c r="N405" s="59"/>
      <c r="O405" s="59"/>
      <c r="P405" s="59"/>
      <c r="Q405" s="104"/>
    </row>
    <row r="406" spans="1:17" s="1" customFormat="1" ht="12.75" hidden="1" customHeight="1">
      <c r="A406" s="179"/>
      <c r="B406" s="180" t="s">
        <v>101</v>
      </c>
      <c r="C406" s="181" t="s">
        <v>115</v>
      </c>
      <c r="D406" s="85" t="s">
        <v>95</v>
      </c>
      <c r="E406" s="86"/>
      <c r="F406" s="86"/>
      <c r="G406" s="86">
        <f t="shared" si="84"/>
        <v>0</v>
      </c>
      <c r="H406" s="86"/>
      <c r="I406" s="118" t="e">
        <f>H406/F406*100</f>
        <v>#DIV/0!</v>
      </c>
      <c r="J406" s="59"/>
      <c r="K406" s="59"/>
      <c r="L406" s="118"/>
      <c r="M406" s="59"/>
      <c r="N406" s="59"/>
      <c r="O406" s="59"/>
      <c r="P406" s="59"/>
      <c r="Q406" s="104"/>
    </row>
    <row r="407" spans="1:17" s="1" customFormat="1" ht="22.5" hidden="1">
      <c r="A407" s="179"/>
      <c r="B407" s="180"/>
      <c r="C407" s="181"/>
      <c r="D407" s="85" t="s">
        <v>97</v>
      </c>
      <c r="E407" s="86"/>
      <c r="F407" s="86"/>
      <c r="G407" s="86">
        <f t="shared" si="84"/>
        <v>0</v>
      </c>
      <c r="H407" s="86"/>
      <c r="I407" s="118"/>
      <c r="J407" s="59"/>
      <c r="K407" s="59"/>
      <c r="L407" s="118"/>
      <c r="M407" s="59"/>
      <c r="N407" s="59"/>
      <c r="O407" s="59"/>
      <c r="P407" s="59"/>
      <c r="Q407" s="104"/>
    </row>
    <row r="408" spans="1:17" s="1" customFormat="1" hidden="1">
      <c r="A408" s="179"/>
      <c r="B408" s="180"/>
      <c r="C408" s="181"/>
      <c r="D408" s="85" t="s">
        <v>96</v>
      </c>
      <c r="E408" s="86"/>
      <c r="F408" s="86"/>
      <c r="G408" s="86">
        <f t="shared" si="84"/>
        <v>0</v>
      </c>
      <c r="H408" s="86"/>
      <c r="I408" s="118"/>
      <c r="J408" s="59"/>
      <c r="K408" s="59"/>
      <c r="L408" s="118"/>
      <c r="M408" s="59"/>
      <c r="N408" s="59"/>
      <c r="O408" s="59"/>
      <c r="P408" s="59"/>
      <c r="Q408" s="104"/>
    </row>
    <row r="409" spans="1:17" s="1" customFormat="1" ht="3.75" hidden="1" customHeight="1">
      <c r="A409" s="179"/>
      <c r="B409" s="180"/>
      <c r="C409" s="181"/>
      <c r="D409" s="85" t="s">
        <v>107</v>
      </c>
      <c r="E409" s="86"/>
      <c r="F409" s="86"/>
      <c r="G409" s="86">
        <f t="shared" si="84"/>
        <v>0</v>
      </c>
      <c r="H409" s="86"/>
      <c r="I409" s="118" t="e">
        <f t="shared" ref="I409" si="91">H409/F409*100</f>
        <v>#DIV/0!</v>
      </c>
      <c r="J409" s="59"/>
      <c r="K409" s="59"/>
      <c r="L409" s="118"/>
      <c r="M409" s="59"/>
      <c r="N409" s="59"/>
      <c r="O409" s="59"/>
      <c r="P409" s="59"/>
      <c r="Q409" s="104"/>
    </row>
    <row r="410" spans="1:17" s="1" customFormat="1" ht="11.25" hidden="1" customHeight="1">
      <c r="A410" s="179"/>
      <c r="B410" s="180" t="s">
        <v>150</v>
      </c>
      <c r="C410" s="181" t="s">
        <v>156</v>
      </c>
      <c r="D410" s="85" t="s">
        <v>95</v>
      </c>
      <c r="E410" s="86">
        <f>E411+E412+E413+E414</f>
        <v>0</v>
      </c>
      <c r="F410" s="86">
        <f>F411+F412+F413+F414</f>
        <v>0</v>
      </c>
      <c r="G410" s="86">
        <f t="shared" si="84"/>
        <v>0</v>
      </c>
      <c r="H410" s="86">
        <f>H411+H412+H413+H414</f>
        <v>0</v>
      </c>
      <c r="I410" s="118" t="e">
        <f>H410/F410*100</f>
        <v>#DIV/0!</v>
      </c>
      <c r="J410" s="59"/>
      <c r="K410" s="59"/>
      <c r="L410" s="120"/>
      <c r="M410" s="59"/>
      <c r="N410" s="59"/>
      <c r="O410" s="59"/>
      <c r="P410" s="59"/>
      <c r="Q410" s="104" t="s">
        <v>90</v>
      </c>
    </row>
    <row r="411" spans="1:17" s="1" customFormat="1" ht="22.5" hidden="1">
      <c r="A411" s="179"/>
      <c r="B411" s="180"/>
      <c r="C411" s="181"/>
      <c r="D411" s="85" t="s">
        <v>97</v>
      </c>
      <c r="E411" s="86"/>
      <c r="F411" s="86"/>
      <c r="G411" s="86">
        <f t="shared" si="84"/>
        <v>0</v>
      </c>
      <c r="H411" s="86"/>
      <c r="I411" s="118" t="e">
        <f t="shared" ref="I411:I414" si="92">H411/F411*100</f>
        <v>#DIV/0!</v>
      </c>
      <c r="J411" s="59"/>
      <c r="K411" s="59"/>
      <c r="L411" s="120"/>
      <c r="M411" s="59"/>
      <c r="N411" s="59"/>
      <c r="O411" s="59"/>
      <c r="P411" s="59"/>
      <c r="Q411" s="104"/>
    </row>
    <row r="412" spans="1:17" s="1" customFormat="1" ht="19.5" hidden="1" customHeight="1">
      <c r="A412" s="179"/>
      <c r="B412" s="180"/>
      <c r="C412" s="181"/>
      <c r="D412" s="85" t="s">
        <v>96</v>
      </c>
      <c r="E412" s="86"/>
      <c r="F412" s="86"/>
      <c r="G412" s="86">
        <f t="shared" si="84"/>
        <v>0</v>
      </c>
      <c r="H412" s="86"/>
      <c r="I412" s="118" t="e">
        <f t="shared" si="92"/>
        <v>#DIV/0!</v>
      </c>
      <c r="J412" s="59"/>
      <c r="K412" s="59"/>
      <c r="L412" s="120"/>
      <c r="M412" s="59"/>
      <c r="N412" s="59"/>
      <c r="O412" s="59"/>
      <c r="P412" s="59"/>
      <c r="Q412" s="104"/>
    </row>
    <row r="413" spans="1:17" s="1" customFormat="1" ht="24" hidden="1" customHeight="1">
      <c r="A413" s="179"/>
      <c r="B413" s="180"/>
      <c r="C413" s="181"/>
      <c r="D413" s="119" t="s">
        <v>109</v>
      </c>
      <c r="E413" s="86"/>
      <c r="F413" s="86"/>
      <c r="G413" s="86">
        <f t="shared" si="84"/>
        <v>0</v>
      </c>
      <c r="H413" s="86"/>
      <c r="I413" s="118" t="e">
        <f t="shared" ref="I413" si="93">H413/F413*100</f>
        <v>#DIV/0!</v>
      </c>
      <c r="J413" s="59"/>
      <c r="K413" s="59"/>
      <c r="L413" s="120"/>
      <c r="M413" s="59"/>
      <c r="N413" s="59"/>
      <c r="O413" s="59"/>
      <c r="P413" s="59"/>
      <c r="Q413" s="104"/>
    </row>
    <row r="414" spans="1:17" s="1" customFormat="1" ht="24" hidden="1" customHeight="1">
      <c r="A414" s="179"/>
      <c r="B414" s="180"/>
      <c r="C414" s="181"/>
      <c r="D414" s="85" t="s">
        <v>107</v>
      </c>
      <c r="E414" s="86"/>
      <c r="F414" s="86"/>
      <c r="G414" s="86">
        <f t="shared" si="84"/>
        <v>0</v>
      </c>
      <c r="H414" s="86"/>
      <c r="I414" s="118" t="e">
        <f t="shared" si="92"/>
        <v>#DIV/0!</v>
      </c>
      <c r="J414" s="59"/>
      <c r="K414" s="59"/>
      <c r="L414" s="120"/>
      <c r="M414" s="59"/>
      <c r="N414" s="59"/>
      <c r="O414" s="59"/>
      <c r="P414" s="59"/>
      <c r="Q414" s="104"/>
    </row>
    <row r="415" spans="1:17" s="1" customFormat="1" ht="14.25" customHeight="1">
      <c r="A415" s="179"/>
      <c r="B415" s="180" t="s">
        <v>149</v>
      </c>
      <c r="C415" s="181" t="s">
        <v>156</v>
      </c>
      <c r="D415" s="119" t="s">
        <v>95</v>
      </c>
      <c r="E415" s="86">
        <f>E416+E417+E418</f>
        <v>102672.41399999999</v>
      </c>
      <c r="F415" s="86">
        <f>F416+F417+F418</f>
        <v>147743.81599999999</v>
      </c>
      <c r="G415" s="86">
        <f t="shared" si="84"/>
        <v>45071.402000000002</v>
      </c>
      <c r="H415" s="86">
        <f>H416+H417+H418</f>
        <v>147628.03599999999</v>
      </c>
      <c r="I415" s="118">
        <f>H415/F415*100</f>
        <v>99.921634621918798</v>
      </c>
      <c r="J415" s="59">
        <v>5</v>
      </c>
      <c r="K415" s="59">
        <v>5</v>
      </c>
      <c r="L415" s="120">
        <f t="shared" ref="L415" si="94">K415*100/J415</f>
        <v>100</v>
      </c>
      <c r="M415" s="59">
        <v>1</v>
      </c>
      <c r="N415" s="59">
        <v>1</v>
      </c>
      <c r="O415" s="59">
        <v>1</v>
      </c>
      <c r="P415" s="59">
        <v>1</v>
      </c>
      <c r="Q415" s="104" t="s">
        <v>90</v>
      </c>
    </row>
    <row r="416" spans="1:17" s="1" customFormat="1" ht="22.5">
      <c r="A416" s="179"/>
      <c r="B416" s="180"/>
      <c r="C416" s="181"/>
      <c r="D416" s="85" t="s">
        <v>97</v>
      </c>
      <c r="E416" s="86">
        <v>37125</v>
      </c>
      <c r="F416" s="86">
        <v>37125</v>
      </c>
      <c r="G416" s="86">
        <f t="shared" si="84"/>
        <v>0</v>
      </c>
      <c r="H416" s="86">
        <v>37024.271999999997</v>
      </c>
      <c r="I416" s="118" t="s">
        <v>119</v>
      </c>
      <c r="J416" s="59"/>
      <c r="K416" s="59"/>
      <c r="L416" s="120"/>
      <c r="M416" s="59"/>
      <c r="N416" s="59"/>
      <c r="O416" s="59"/>
      <c r="P416" s="59"/>
      <c r="Q416" s="104"/>
    </row>
    <row r="417" spans="1:17" s="1" customFormat="1" ht="18" customHeight="1">
      <c r="A417" s="179"/>
      <c r="B417" s="180"/>
      <c r="C417" s="181"/>
      <c r="D417" s="85" t="s">
        <v>96</v>
      </c>
      <c r="E417" s="86">
        <v>5547.4139999999998</v>
      </c>
      <c r="F417" s="86">
        <v>5547.4139999999998</v>
      </c>
      <c r="G417" s="86">
        <f t="shared" si="84"/>
        <v>0</v>
      </c>
      <c r="H417" s="86">
        <v>5532.3620000000001</v>
      </c>
      <c r="I417" s="118" t="s">
        <v>119</v>
      </c>
      <c r="J417" s="59"/>
      <c r="K417" s="59"/>
      <c r="L417" s="120"/>
      <c r="M417" s="59"/>
      <c r="N417" s="59"/>
      <c r="O417" s="59"/>
      <c r="P417" s="59"/>
      <c r="Q417" s="104"/>
    </row>
    <row r="418" spans="1:17" s="1" customFormat="1" ht="22.5" customHeight="1">
      <c r="A418" s="179"/>
      <c r="B418" s="180"/>
      <c r="C418" s="181"/>
      <c r="D418" s="85" t="s">
        <v>107</v>
      </c>
      <c r="E418" s="86">
        <v>60000</v>
      </c>
      <c r="F418" s="86">
        <v>105071.402</v>
      </c>
      <c r="G418" s="86">
        <f t="shared" si="84"/>
        <v>45071.402000000002</v>
      </c>
      <c r="H418" s="86">
        <v>105071.402</v>
      </c>
      <c r="I418" s="118">
        <f>H418/F418*100</f>
        <v>100</v>
      </c>
      <c r="J418" s="59"/>
      <c r="K418" s="59"/>
      <c r="L418" s="120"/>
      <c r="M418" s="59"/>
      <c r="N418" s="59"/>
      <c r="O418" s="59"/>
      <c r="P418" s="59"/>
      <c r="Q418" s="104"/>
    </row>
    <row r="419" spans="1:17" s="1" customFormat="1" ht="15" customHeight="1">
      <c r="A419" s="179"/>
      <c r="B419" s="180" t="s">
        <v>148</v>
      </c>
      <c r="C419" s="181" t="s">
        <v>72</v>
      </c>
      <c r="D419" s="119" t="s">
        <v>95</v>
      </c>
      <c r="E419" s="86">
        <f>E421+E422</f>
        <v>299654.12299999996</v>
      </c>
      <c r="F419" s="86">
        <f>F421+F422</f>
        <v>301394.223</v>
      </c>
      <c r="G419" s="86">
        <f t="shared" si="84"/>
        <v>1740.1000000000349</v>
      </c>
      <c r="H419" s="86">
        <f>H421+H422</f>
        <v>301154.63500000001</v>
      </c>
      <c r="I419" s="118">
        <f>H419/F419*100</f>
        <v>99.920506770960898</v>
      </c>
      <c r="J419" s="59">
        <v>10</v>
      </c>
      <c r="K419" s="59">
        <v>9</v>
      </c>
      <c r="L419" s="120">
        <f t="shared" ref="L419" si="95">K419*100/J419</f>
        <v>90</v>
      </c>
      <c r="M419" s="59">
        <v>2</v>
      </c>
      <c r="N419" s="59">
        <v>1</v>
      </c>
      <c r="O419" s="59">
        <v>3</v>
      </c>
      <c r="P419" s="59">
        <v>2</v>
      </c>
      <c r="Q419" s="104" t="s">
        <v>90</v>
      </c>
    </row>
    <row r="420" spans="1:17" s="1" customFormat="1" ht="22.5">
      <c r="A420" s="179"/>
      <c r="B420" s="180"/>
      <c r="C420" s="181"/>
      <c r="D420" s="85" t="s">
        <v>97</v>
      </c>
      <c r="E420" s="86"/>
      <c r="F420" s="86">
        <v>0</v>
      </c>
      <c r="G420" s="86">
        <f t="shared" si="84"/>
        <v>0</v>
      </c>
      <c r="H420" s="86">
        <v>0</v>
      </c>
      <c r="I420" s="118" t="s">
        <v>119</v>
      </c>
      <c r="J420" s="59"/>
      <c r="K420" s="59"/>
      <c r="L420" s="120"/>
      <c r="M420" s="59"/>
      <c r="N420" s="59"/>
      <c r="O420" s="59"/>
      <c r="P420" s="59"/>
      <c r="Q420" s="104"/>
    </row>
    <row r="421" spans="1:17" s="1" customFormat="1" ht="16.5" customHeight="1">
      <c r="A421" s="179"/>
      <c r="B421" s="180"/>
      <c r="C421" s="181"/>
      <c r="D421" s="85" t="s">
        <v>96</v>
      </c>
      <c r="E421" s="86">
        <v>287723.64899999998</v>
      </c>
      <c r="F421" s="86">
        <v>289463.74900000001</v>
      </c>
      <c r="G421" s="86">
        <f t="shared" si="84"/>
        <v>1740.1000000000349</v>
      </c>
      <c r="H421" s="86">
        <v>289224.16100000002</v>
      </c>
      <c r="I421" s="118">
        <f t="shared" ref="I421:I422" si="96">H421/F421*100</f>
        <v>99.917230395575373</v>
      </c>
      <c r="J421" s="59"/>
      <c r="K421" s="59"/>
      <c r="L421" s="120"/>
      <c r="M421" s="59"/>
      <c r="N421" s="59"/>
      <c r="O421" s="59"/>
      <c r="P421" s="59"/>
      <c r="Q421" s="104"/>
    </row>
    <row r="422" spans="1:17" s="1" customFormat="1" ht="23.25" customHeight="1">
      <c r="A422" s="179"/>
      <c r="B422" s="180"/>
      <c r="C422" s="181"/>
      <c r="D422" s="85" t="s">
        <v>107</v>
      </c>
      <c r="E422" s="86">
        <v>11930.474</v>
      </c>
      <c r="F422" s="86">
        <v>11930.474</v>
      </c>
      <c r="G422" s="86">
        <f t="shared" si="84"/>
        <v>0</v>
      </c>
      <c r="H422" s="86">
        <v>11930.474</v>
      </c>
      <c r="I422" s="118">
        <f t="shared" si="96"/>
        <v>100</v>
      </c>
      <c r="J422" s="59"/>
      <c r="K422" s="59"/>
      <c r="L422" s="120"/>
      <c r="M422" s="59"/>
      <c r="N422" s="59"/>
      <c r="O422" s="59"/>
      <c r="P422" s="59"/>
      <c r="Q422" s="104"/>
    </row>
    <row r="423" spans="1:17" s="1" customFormat="1" ht="21" customHeight="1">
      <c r="A423" s="179"/>
      <c r="B423" s="121" t="s">
        <v>132</v>
      </c>
      <c r="C423" s="85"/>
      <c r="D423" s="85"/>
      <c r="E423" s="86"/>
      <c r="F423" s="86"/>
      <c r="G423" s="86"/>
      <c r="H423" s="86"/>
      <c r="I423" s="120"/>
      <c r="J423" s="59"/>
      <c r="K423" s="59"/>
      <c r="L423" s="120"/>
      <c r="M423" s="59"/>
      <c r="N423" s="59"/>
      <c r="O423" s="59"/>
      <c r="P423" s="59"/>
      <c r="Q423" s="104"/>
    </row>
    <row r="424" spans="1:17" s="1" customFormat="1" ht="17.25" customHeight="1">
      <c r="A424" s="179"/>
      <c r="B424" s="180" t="s">
        <v>164</v>
      </c>
      <c r="C424" s="181" t="s">
        <v>72</v>
      </c>
      <c r="D424" s="119" t="s">
        <v>95</v>
      </c>
      <c r="E424" s="86">
        <f>E426+E427</f>
        <v>26475.648999999998</v>
      </c>
      <c r="F424" s="86">
        <f>F426+F427</f>
        <v>26475.648999999998</v>
      </c>
      <c r="G424" s="86">
        <f t="shared" si="84"/>
        <v>0</v>
      </c>
      <c r="H424" s="86">
        <f>H426+H427</f>
        <v>26460.728000000003</v>
      </c>
      <c r="I424" s="118">
        <f>H424/F424*100</f>
        <v>99.943642552445098</v>
      </c>
      <c r="J424" s="59">
        <v>4</v>
      </c>
      <c r="K424" s="59">
        <v>4</v>
      </c>
      <c r="L424" s="120">
        <f t="shared" ref="L424" si="97">K424*100/J424</f>
        <v>100</v>
      </c>
      <c r="M424" s="59">
        <v>1</v>
      </c>
      <c r="N424" s="59">
        <v>1</v>
      </c>
      <c r="O424" s="59">
        <v>1</v>
      </c>
      <c r="P424" s="59">
        <v>1</v>
      </c>
      <c r="Q424" s="50" t="s">
        <v>90</v>
      </c>
    </row>
    <row r="425" spans="1:17" s="1" customFormat="1" ht="22.5">
      <c r="A425" s="179"/>
      <c r="B425" s="180"/>
      <c r="C425" s="181"/>
      <c r="D425" s="85" t="s">
        <v>97</v>
      </c>
      <c r="E425" s="86">
        <v>0</v>
      </c>
      <c r="F425" s="86">
        <v>0</v>
      </c>
      <c r="G425" s="86">
        <f t="shared" si="84"/>
        <v>0</v>
      </c>
      <c r="H425" s="86">
        <v>0</v>
      </c>
      <c r="I425" s="120" t="s">
        <v>119</v>
      </c>
      <c r="J425" s="59"/>
      <c r="K425" s="59"/>
      <c r="L425" s="120"/>
      <c r="M425" s="59"/>
      <c r="N425" s="59"/>
      <c r="O425" s="59"/>
      <c r="P425" s="59"/>
      <c r="Q425" s="104"/>
    </row>
    <row r="426" spans="1:17" s="1" customFormat="1" ht="14.25" customHeight="1">
      <c r="A426" s="179"/>
      <c r="B426" s="180"/>
      <c r="C426" s="181"/>
      <c r="D426" s="85" t="s">
        <v>96</v>
      </c>
      <c r="E426" s="86">
        <v>14545.174999999999</v>
      </c>
      <c r="F426" s="86">
        <v>14545.174999999999</v>
      </c>
      <c r="G426" s="86">
        <f t="shared" si="84"/>
        <v>0</v>
      </c>
      <c r="H426" s="86">
        <v>14530.254000000001</v>
      </c>
      <c r="I426" s="118">
        <f t="shared" ref="I426:I427" si="98">H426/F426*100</f>
        <v>99.897416153466708</v>
      </c>
      <c r="J426" s="59"/>
      <c r="K426" s="59"/>
      <c r="L426" s="120"/>
      <c r="M426" s="59"/>
      <c r="N426" s="59"/>
      <c r="O426" s="59"/>
      <c r="P426" s="59"/>
      <c r="Q426" s="104"/>
    </row>
    <row r="427" spans="1:17" s="1" customFormat="1" ht="24.75" customHeight="1">
      <c r="A427" s="179"/>
      <c r="B427" s="180"/>
      <c r="C427" s="181"/>
      <c r="D427" s="85" t="s">
        <v>107</v>
      </c>
      <c r="E427" s="122">
        <v>11930.474</v>
      </c>
      <c r="F427" s="122">
        <v>11930.474</v>
      </c>
      <c r="G427" s="122">
        <f t="shared" si="84"/>
        <v>0</v>
      </c>
      <c r="H427" s="122">
        <v>11930.474</v>
      </c>
      <c r="I427" s="123">
        <f t="shared" si="98"/>
        <v>100</v>
      </c>
      <c r="J427" s="59"/>
      <c r="K427" s="59"/>
      <c r="L427" s="120"/>
      <c r="M427" s="59"/>
      <c r="N427" s="59"/>
      <c r="O427" s="59"/>
      <c r="P427" s="59"/>
      <c r="Q427" s="104"/>
    </row>
    <row r="428" spans="1:17" s="1" customFormat="1" ht="11.25" hidden="1" customHeight="1">
      <c r="A428" s="179"/>
      <c r="B428" s="180" t="s">
        <v>147</v>
      </c>
      <c r="C428" s="181" t="s">
        <v>156</v>
      </c>
      <c r="D428" s="85" t="s">
        <v>95</v>
      </c>
      <c r="E428" s="86">
        <f>E429+E430+E431</f>
        <v>0</v>
      </c>
      <c r="F428" s="86">
        <v>0</v>
      </c>
      <c r="G428" s="86">
        <f t="shared" si="84"/>
        <v>0</v>
      </c>
      <c r="H428" s="86">
        <v>0</v>
      </c>
      <c r="I428" s="118" t="e">
        <f>H428/F428*100</f>
        <v>#DIV/0!</v>
      </c>
      <c r="J428" s="59"/>
      <c r="K428" s="59"/>
      <c r="L428" s="120"/>
      <c r="M428" s="59"/>
      <c r="N428" s="59"/>
      <c r="O428" s="59"/>
      <c r="P428" s="59"/>
      <c r="Q428" s="104" t="s">
        <v>90</v>
      </c>
    </row>
    <row r="429" spans="1:17" s="1" customFormat="1" ht="24" hidden="1" customHeight="1">
      <c r="A429" s="179"/>
      <c r="B429" s="180"/>
      <c r="C429" s="181"/>
      <c r="D429" s="85" t="s">
        <v>97</v>
      </c>
      <c r="E429" s="86">
        <v>0</v>
      </c>
      <c r="F429" s="86">
        <v>0</v>
      </c>
      <c r="G429" s="86">
        <f t="shared" si="84"/>
        <v>0</v>
      </c>
      <c r="H429" s="86">
        <v>0</v>
      </c>
      <c r="I429" s="120" t="s">
        <v>119</v>
      </c>
      <c r="J429" s="59"/>
      <c r="K429" s="59"/>
      <c r="L429" s="118"/>
      <c r="M429" s="59"/>
      <c r="N429" s="59"/>
      <c r="O429" s="59"/>
      <c r="P429" s="59"/>
      <c r="Q429" s="60"/>
    </row>
    <row r="430" spans="1:17" s="1" customFormat="1" ht="16.5" hidden="1" customHeight="1">
      <c r="A430" s="179"/>
      <c r="B430" s="180"/>
      <c r="C430" s="181"/>
      <c r="D430" s="85" t="s">
        <v>96</v>
      </c>
      <c r="E430" s="122">
        <v>0</v>
      </c>
      <c r="F430" s="86">
        <v>0</v>
      </c>
      <c r="G430" s="86">
        <f t="shared" si="84"/>
        <v>0</v>
      </c>
      <c r="H430" s="86">
        <v>0</v>
      </c>
      <c r="I430" s="118" t="e">
        <f t="shared" ref="I430" si="99">H430/F430*100</f>
        <v>#DIV/0!</v>
      </c>
      <c r="J430" s="59"/>
      <c r="K430" s="59"/>
      <c r="L430" s="118"/>
      <c r="M430" s="59"/>
      <c r="N430" s="59"/>
      <c r="O430" s="59"/>
      <c r="P430" s="59"/>
      <c r="Q430" s="60"/>
    </row>
    <row r="431" spans="1:17" s="1" customFormat="1" ht="24" hidden="1" customHeight="1">
      <c r="A431" s="179"/>
      <c r="B431" s="180"/>
      <c r="C431" s="181"/>
      <c r="D431" s="85" t="s">
        <v>107</v>
      </c>
      <c r="E431" s="122">
        <v>0</v>
      </c>
      <c r="F431" s="122">
        <v>0</v>
      </c>
      <c r="G431" s="122">
        <f t="shared" si="84"/>
        <v>0</v>
      </c>
      <c r="H431" s="122">
        <v>0</v>
      </c>
      <c r="I431" s="123" t="s">
        <v>119</v>
      </c>
      <c r="J431" s="59"/>
      <c r="K431" s="59"/>
      <c r="L431" s="118"/>
      <c r="M431" s="59"/>
      <c r="N431" s="59"/>
      <c r="O431" s="59"/>
      <c r="P431" s="59"/>
      <c r="Q431" s="104"/>
    </row>
    <row r="432" spans="1:17" s="1" customFormat="1" ht="15.75" customHeight="1">
      <c r="A432" s="179"/>
      <c r="B432" s="180" t="s">
        <v>73</v>
      </c>
      <c r="C432" s="181" t="s">
        <v>156</v>
      </c>
      <c r="D432" s="119" t="s">
        <v>95</v>
      </c>
      <c r="E432" s="86">
        <f>E433+E434</f>
        <v>78278.547999999995</v>
      </c>
      <c r="F432" s="86">
        <f>F433+F434</f>
        <v>82631.343999999997</v>
      </c>
      <c r="G432" s="86">
        <f t="shared" si="84"/>
        <v>4352.7960000000021</v>
      </c>
      <c r="H432" s="86">
        <f>H433+H434</f>
        <v>82173.850000000006</v>
      </c>
      <c r="I432" s="118">
        <f>H432/F432*100</f>
        <v>99.446343266545455</v>
      </c>
      <c r="J432" s="59">
        <v>1</v>
      </c>
      <c r="K432" s="59">
        <v>1</v>
      </c>
      <c r="L432" s="120">
        <f t="shared" ref="L432" si="100">K432*100/J432</f>
        <v>100</v>
      </c>
      <c r="M432" s="59">
        <v>1</v>
      </c>
      <c r="N432" s="59">
        <v>1</v>
      </c>
      <c r="O432" s="59">
        <v>1</v>
      </c>
      <c r="P432" s="59">
        <v>1</v>
      </c>
      <c r="Q432" s="60" t="s">
        <v>90</v>
      </c>
    </row>
    <row r="433" spans="1:17" s="1" customFormat="1" ht="22.5">
      <c r="A433" s="179"/>
      <c r="B433" s="180"/>
      <c r="C433" s="181"/>
      <c r="D433" s="85" t="s">
        <v>97</v>
      </c>
      <c r="E433" s="86">
        <v>0</v>
      </c>
      <c r="F433" s="86">
        <v>0</v>
      </c>
      <c r="G433" s="86">
        <f t="shared" si="84"/>
        <v>0</v>
      </c>
      <c r="H433" s="86">
        <v>0</v>
      </c>
      <c r="I433" s="118" t="s">
        <v>119</v>
      </c>
      <c r="J433" s="59"/>
      <c r="K433" s="59"/>
      <c r="L433" s="118"/>
      <c r="M433" s="59"/>
      <c r="N433" s="59"/>
      <c r="O433" s="59"/>
      <c r="P433" s="59"/>
      <c r="Q433" s="60"/>
    </row>
    <row r="434" spans="1:17" s="1" customFormat="1" ht="18" customHeight="1">
      <c r="A434" s="179"/>
      <c r="B434" s="180"/>
      <c r="C434" s="181"/>
      <c r="D434" s="85" t="s">
        <v>96</v>
      </c>
      <c r="E434" s="86">
        <v>78278.547999999995</v>
      </c>
      <c r="F434" s="86">
        <v>82631.343999999997</v>
      </c>
      <c r="G434" s="86">
        <f t="shared" si="84"/>
        <v>4352.7960000000021</v>
      </c>
      <c r="H434" s="86">
        <v>82173.850000000006</v>
      </c>
      <c r="I434" s="118">
        <f t="shared" ref="I434:I455" si="101">H434/F434*100</f>
        <v>99.446343266545455</v>
      </c>
      <c r="J434" s="59"/>
      <c r="K434" s="59"/>
      <c r="L434" s="118"/>
      <c r="M434" s="59"/>
      <c r="N434" s="59"/>
      <c r="O434" s="59"/>
      <c r="P434" s="59"/>
      <c r="Q434" s="60"/>
    </row>
    <row r="435" spans="1:17" s="1" customFormat="1" ht="26.25" customHeight="1">
      <c r="A435" s="179"/>
      <c r="B435" s="180"/>
      <c r="C435" s="181"/>
      <c r="D435" s="119" t="s">
        <v>107</v>
      </c>
      <c r="E435" s="86">
        <v>0</v>
      </c>
      <c r="F435" s="86">
        <v>0</v>
      </c>
      <c r="G435" s="86">
        <f t="shared" si="84"/>
        <v>0</v>
      </c>
      <c r="H435" s="86">
        <v>0</v>
      </c>
      <c r="I435" s="118" t="s">
        <v>119</v>
      </c>
      <c r="J435" s="59"/>
      <c r="K435" s="59"/>
      <c r="L435" s="118"/>
      <c r="M435" s="59"/>
      <c r="N435" s="59"/>
      <c r="O435" s="59"/>
      <c r="P435" s="59"/>
      <c r="Q435" s="60"/>
    </row>
    <row r="436" spans="1:17" s="1" customFormat="1" ht="26.25" customHeight="1">
      <c r="A436" s="142">
        <v>20</v>
      </c>
      <c r="B436" s="191" t="s">
        <v>166</v>
      </c>
      <c r="C436" s="195" t="s">
        <v>115</v>
      </c>
      <c r="D436" s="115" t="s">
        <v>95</v>
      </c>
      <c r="E436" s="116">
        <f>E441+E446+E451</f>
        <v>887187.07100000011</v>
      </c>
      <c r="F436" s="116">
        <f>F441+F446+F451</f>
        <v>862558.16799999995</v>
      </c>
      <c r="G436" s="116"/>
      <c r="H436" s="116">
        <f>H441+H446+H451</f>
        <v>843039.85</v>
      </c>
      <c r="I436" s="117">
        <f t="shared" si="101"/>
        <v>97.737159217301624</v>
      </c>
      <c r="J436" s="95">
        <v>11</v>
      </c>
      <c r="K436" s="95">
        <v>7</v>
      </c>
      <c r="L436" s="117">
        <f>K436/J436*100</f>
        <v>63.636363636363633</v>
      </c>
      <c r="M436" s="95">
        <v>6</v>
      </c>
      <c r="N436" s="95">
        <v>5</v>
      </c>
      <c r="O436" s="95">
        <v>7</v>
      </c>
      <c r="P436" s="95">
        <v>5</v>
      </c>
      <c r="Q436" s="145" t="s">
        <v>128</v>
      </c>
    </row>
    <row r="437" spans="1:17" s="1" customFormat="1" ht="26.25" customHeight="1">
      <c r="A437" s="143"/>
      <c r="B437" s="191"/>
      <c r="C437" s="195"/>
      <c r="D437" s="85" t="s">
        <v>97</v>
      </c>
      <c r="E437" s="86">
        <v>520704.1</v>
      </c>
      <c r="F437" s="86">
        <v>496075.19699999999</v>
      </c>
      <c r="G437" s="86"/>
      <c r="H437" s="86">
        <v>487837.65500000003</v>
      </c>
      <c r="I437" s="118">
        <f t="shared" si="101"/>
        <v>98.339456991638315</v>
      </c>
      <c r="J437" s="59">
        <v>3</v>
      </c>
      <c r="K437" s="59">
        <v>2</v>
      </c>
      <c r="L437" s="118">
        <f>K437/J437*100</f>
        <v>66.666666666666657</v>
      </c>
      <c r="M437" s="59"/>
      <c r="N437" s="59"/>
      <c r="O437" s="59"/>
      <c r="P437" s="59"/>
      <c r="Q437" s="146"/>
    </row>
    <row r="438" spans="1:17" s="1" customFormat="1" ht="26.25" customHeight="1">
      <c r="A438" s="143"/>
      <c r="B438" s="191"/>
      <c r="C438" s="195"/>
      <c r="D438" s="85" t="s">
        <v>96</v>
      </c>
      <c r="E438" s="86">
        <v>261927.084</v>
      </c>
      <c r="F438" s="86">
        <v>261927.084</v>
      </c>
      <c r="G438" s="86"/>
      <c r="H438" s="86">
        <v>258836.62299999999</v>
      </c>
      <c r="I438" s="118">
        <f t="shared" si="101"/>
        <v>98.820106362120228</v>
      </c>
      <c r="J438" s="59"/>
      <c r="K438" s="59"/>
      <c r="L438" s="118"/>
      <c r="M438" s="59"/>
      <c r="N438" s="59"/>
      <c r="O438" s="59"/>
      <c r="P438" s="59"/>
      <c r="Q438" s="146"/>
    </row>
    <row r="439" spans="1:17" s="1" customFormat="1" ht="26.25" customHeight="1">
      <c r="A439" s="143"/>
      <c r="B439" s="191"/>
      <c r="C439" s="195"/>
      <c r="D439" s="119" t="s">
        <v>109</v>
      </c>
      <c r="E439" s="86">
        <v>37258.652999999998</v>
      </c>
      <c r="F439" s="86">
        <v>37258.652999999998</v>
      </c>
      <c r="G439" s="86"/>
      <c r="H439" s="86">
        <v>35545.824999999997</v>
      </c>
      <c r="I439" s="118">
        <f t="shared" si="101"/>
        <v>95.402871918101823</v>
      </c>
      <c r="J439" s="59"/>
      <c r="K439" s="59"/>
      <c r="L439" s="118"/>
      <c r="M439" s="59"/>
      <c r="N439" s="59"/>
      <c r="O439" s="59"/>
      <c r="P439" s="59"/>
      <c r="Q439" s="146"/>
    </row>
    <row r="440" spans="1:17" s="1" customFormat="1" ht="26.25" customHeight="1">
      <c r="A440" s="143"/>
      <c r="B440" s="191"/>
      <c r="C440" s="195"/>
      <c r="D440" s="85" t="s">
        <v>107</v>
      </c>
      <c r="E440" s="86">
        <v>67297.233999999997</v>
      </c>
      <c r="F440" s="86">
        <v>67297.233999999997</v>
      </c>
      <c r="G440" s="86"/>
      <c r="H440" s="86">
        <v>60819.747000000003</v>
      </c>
      <c r="I440" s="118">
        <f t="shared" si="101"/>
        <v>90.37480946096538</v>
      </c>
      <c r="J440" s="59"/>
      <c r="K440" s="59"/>
      <c r="L440" s="118"/>
      <c r="M440" s="59"/>
      <c r="N440" s="59"/>
      <c r="O440" s="59"/>
      <c r="P440" s="59"/>
      <c r="Q440" s="147"/>
    </row>
    <row r="441" spans="1:17" s="1" customFormat="1" ht="21" customHeight="1">
      <c r="A441" s="143"/>
      <c r="B441" s="182" t="s">
        <v>183</v>
      </c>
      <c r="C441" s="192" t="s">
        <v>156</v>
      </c>
      <c r="D441" s="85" t="s">
        <v>95</v>
      </c>
      <c r="E441" s="86">
        <f>E442+E443+E444+E445</f>
        <v>59207.356</v>
      </c>
      <c r="F441" s="86">
        <f>F442+F443+F444+F445</f>
        <v>59207.356</v>
      </c>
      <c r="G441" s="86"/>
      <c r="H441" s="86">
        <f>H442+H443+H444+H445</f>
        <v>55651.42</v>
      </c>
      <c r="I441" s="118">
        <f t="shared" si="101"/>
        <v>93.994097625301833</v>
      </c>
      <c r="J441" s="59">
        <v>1</v>
      </c>
      <c r="K441" s="59">
        <v>0</v>
      </c>
      <c r="L441" s="118">
        <v>0</v>
      </c>
      <c r="M441" s="59">
        <v>1</v>
      </c>
      <c r="N441" s="59">
        <v>1</v>
      </c>
      <c r="O441" s="59">
        <v>1</v>
      </c>
      <c r="P441" s="59">
        <v>1</v>
      </c>
      <c r="Q441" s="104" t="s">
        <v>90</v>
      </c>
    </row>
    <row r="442" spans="1:17" s="1" customFormat="1" ht="26.25" customHeight="1">
      <c r="A442" s="143"/>
      <c r="B442" s="183"/>
      <c r="C442" s="193"/>
      <c r="D442" s="85" t="s">
        <v>97</v>
      </c>
      <c r="E442" s="86">
        <v>12869.4</v>
      </c>
      <c r="F442" s="86">
        <v>12869.4</v>
      </c>
      <c r="G442" s="86"/>
      <c r="H442" s="86">
        <v>12678.242</v>
      </c>
      <c r="I442" s="118">
        <f t="shared" si="101"/>
        <v>98.514631606757121</v>
      </c>
      <c r="J442" s="59"/>
      <c r="K442" s="59"/>
      <c r="L442" s="118"/>
      <c r="M442" s="59"/>
      <c r="N442" s="59"/>
      <c r="O442" s="59"/>
      <c r="P442" s="59"/>
      <c r="Q442" s="60"/>
    </row>
    <row r="443" spans="1:17" s="1" customFormat="1" ht="21.75" customHeight="1">
      <c r="A443" s="143"/>
      <c r="B443" s="183"/>
      <c r="C443" s="193"/>
      <c r="D443" s="85" t="s">
        <v>96</v>
      </c>
      <c r="E443" s="86">
        <v>28575.756000000001</v>
      </c>
      <c r="F443" s="86">
        <v>28575.756000000001</v>
      </c>
      <c r="G443" s="86"/>
      <c r="H443" s="86">
        <v>28151.300999999999</v>
      </c>
      <c r="I443" s="118">
        <f t="shared" si="101"/>
        <v>98.514632473765516</v>
      </c>
      <c r="J443" s="59"/>
      <c r="K443" s="59"/>
      <c r="L443" s="118"/>
      <c r="M443" s="59"/>
      <c r="N443" s="59"/>
      <c r="O443" s="59"/>
      <c r="P443" s="59"/>
      <c r="Q443" s="60"/>
    </row>
    <row r="444" spans="1:17" s="1" customFormat="1" ht="17.25" customHeight="1">
      <c r="A444" s="143"/>
      <c r="B444" s="183"/>
      <c r="C444" s="193"/>
      <c r="D444" s="119" t="s">
        <v>109</v>
      </c>
      <c r="E444" s="86">
        <v>0</v>
      </c>
      <c r="F444" s="86">
        <v>0</v>
      </c>
      <c r="G444" s="86"/>
      <c r="H444" s="86">
        <v>0</v>
      </c>
      <c r="I444" s="118" t="s">
        <v>119</v>
      </c>
      <c r="J444" s="59"/>
      <c r="K444" s="59"/>
      <c r="L444" s="118"/>
      <c r="M444" s="59"/>
      <c r="N444" s="59"/>
      <c r="O444" s="59"/>
      <c r="P444" s="59"/>
      <c r="Q444" s="60"/>
    </row>
    <row r="445" spans="1:17" s="1" customFormat="1" ht="26.25" customHeight="1">
      <c r="A445" s="143"/>
      <c r="B445" s="184"/>
      <c r="C445" s="194"/>
      <c r="D445" s="85" t="s">
        <v>107</v>
      </c>
      <c r="E445" s="86">
        <v>17762.2</v>
      </c>
      <c r="F445" s="86">
        <v>17762.2</v>
      </c>
      <c r="G445" s="86"/>
      <c r="H445" s="86">
        <v>14821.877</v>
      </c>
      <c r="I445" s="118">
        <f t="shared" si="101"/>
        <v>83.44617783833084</v>
      </c>
      <c r="J445" s="59"/>
      <c r="K445" s="59"/>
      <c r="L445" s="118"/>
      <c r="M445" s="59"/>
      <c r="N445" s="59"/>
      <c r="O445" s="59"/>
      <c r="P445" s="59"/>
      <c r="Q445" s="60"/>
    </row>
    <row r="446" spans="1:17" s="1" customFormat="1" ht="23.25" customHeight="1">
      <c r="A446" s="143"/>
      <c r="B446" s="182" t="s">
        <v>184</v>
      </c>
      <c r="C446" s="192" t="s">
        <v>156</v>
      </c>
      <c r="D446" s="85" t="s">
        <v>95</v>
      </c>
      <c r="E446" s="86">
        <f>E447+E448+E450</f>
        <v>4769.72</v>
      </c>
      <c r="F446" s="86">
        <f>F447+F448+F449+F450</f>
        <v>4769.72</v>
      </c>
      <c r="G446" s="86"/>
      <c r="H446" s="86">
        <f>H447+H448+H449+H450</f>
        <v>0</v>
      </c>
      <c r="I446" s="118">
        <f t="shared" si="101"/>
        <v>0</v>
      </c>
      <c r="J446" s="59">
        <v>2</v>
      </c>
      <c r="K446" s="59">
        <v>0</v>
      </c>
      <c r="L446" s="118">
        <v>0</v>
      </c>
      <c r="M446" s="59">
        <v>1</v>
      </c>
      <c r="N446" s="59">
        <v>0</v>
      </c>
      <c r="O446" s="59">
        <v>2</v>
      </c>
      <c r="P446" s="59">
        <v>0</v>
      </c>
      <c r="Q446" s="104" t="s">
        <v>90</v>
      </c>
    </row>
    <row r="447" spans="1:17" s="1" customFormat="1" ht="26.25" customHeight="1">
      <c r="A447" s="143"/>
      <c r="B447" s="183"/>
      <c r="C447" s="193"/>
      <c r="D447" s="85" t="s">
        <v>97</v>
      </c>
      <c r="E447" s="86">
        <v>1244.9000000000001</v>
      </c>
      <c r="F447" s="86">
        <v>1244.9000000000001</v>
      </c>
      <c r="G447" s="86"/>
      <c r="H447" s="86">
        <v>0</v>
      </c>
      <c r="I447" s="118">
        <f t="shared" si="101"/>
        <v>0</v>
      </c>
      <c r="J447" s="59"/>
      <c r="K447" s="59"/>
      <c r="L447" s="118"/>
      <c r="M447" s="59"/>
      <c r="N447" s="59"/>
      <c r="O447" s="59"/>
      <c r="P447" s="59"/>
      <c r="Q447" s="60"/>
    </row>
    <row r="448" spans="1:17" s="1" customFormat="1" ht="22.5" customHeight="1">
      <c r="A448" s="143"/>
      <c r="B448" s="183"/>
      <c r="C448" s="193"/>
      <c r="D448" s="85" t="s">
        <v>96</v>
      </c>
      <c r="E448" s="86">
        <v>186.02</v>
      </c>
      <c r="F448" s="86">
        <v>186.02</v>
      </c>
      <c r="G448" s="86"/>
      <c r="H448" s="86">
        <v>0</v>
      </c>
      <c r="I448" s="118">
        <f t="shared" si="101"/>
        <v>0</v>
      </c>
      <c r="J448" s="59"/>
      <c r="K448" s="59"/>
      <c r="L448" s="118"/>
      <c r="M448" s="59"/>
      <c r="N448" s="59"/>
      <c r="O448" s="59"/>
      <c r="P448" s="59"/>
      <c r="Q448" s="60"/>
    </row>
    <row r="449" spans="1:17" s="1" customFormat="1" ht="26.25" customHeight="1">
      <c r="A449" s="143"/>
      <c r="B449" s="183"/>
      <c r="C449" s="193"/>
      <c r="D449" s="119" t="s">
        <v>109</v>
      </c>
      <c r="E449" s="86">
        <v>0</v>
      </c>
      <c r="F449" s="86">
        <v>0</v>
      </c>
      <c r="G449" s="86"/>
      <c r="H449" s="86">
        <v>0</v>
      </c>
      <c r="I449" s="118" t="s">
        <v>119</v>
      </c>
      <c r="J449" s="59"/>
      <c r="K449" s="59"/>
      <c r="L449" s="118"/>
      <c r="M449" s="59"/>
      <c r="N449" s="59"/>
      <c r="O449" s="59"/>
      <c r="P449" s="59"/>
      <c r="Q449" s="60"/>
    </row>
    <row r="450" spans="1:17" s="1" customFormat="1" ht="26.25" customHeight="1">
      <c r="A450" s="143"/>
      <c r="B450" s="184"/>
      <c r="C450" s="194"/>
      <c r="D450" s="85" t="s">
        <v>107</v>
      </c>
      <c r="E450" s="86">
        <v>3338.8</v>
      </c>
      <c r="F450" s="86">
        <v>3338.8</v>
      </c>
      <c r="G450" s="86"/>
      <c r="H450" s="86">
        <v>0</v>
      </c>
      <c r="I450" s="118">
        <f t="shared" si="101"/>
        <v>0</v>
      </c>
      <c r="J450" s="59"/>
      <c r="K450" s="59"/>
      <c r="L450" s="118"/>
      <c r="M450" s="59"/>
      <c r="N450" s="59"/>
      <c r="O450" s="59"/>
      <c r="P450" s="59"/>
      <c r="Q450" s="60"/>
    </row>
    <row r="451" spans="1:17" s="1" customFormat="1" ht="36.75" customHeight="1">
      <c r="A451" s="143"/>
      <c r="B451" s="182" t="s">
        <v>185</v>
      </c>
      <c r="C451" s="192" t="s">
        <v>156</v>
      </c>
      <c r="D451" s="85" t="s">
        <v>95</v>
      </c>
      <c r="E451" s="86">
        <f>E452+E453+E454+E455</f>
        <v>823209.99500000011</v>
      </c>
      <c r="F451" s="86">
        <f>F452+F453+F454+F455</f>
        <v>798581.09199999995</v>
      </c>
      <c r="G451" s="86"/>
      <c r="H451" s="86">
        <f>H452+H453+H454+H455</f>
        <v>787388.42999999993</v>
      </c>
      <c r="I451" s="118">
        <f t="shared" si="101"/>
        <v>98.598431378838598</v>
      </c>
      <c r="J451" s="59">
        <v>5</v>
      </c>
      <c r="K451" s="59">
        <v>5</v>
      </c>
      <c r="L451" s="118">
        <f>K451/J451*100</f>
        <v>100</v>
      </c>
      <c r="M451" s="59">
        <v>4</v>
      </c>
      <c r="N451" s="59">
        <v>4</v>
      </c>
      <c r="O451" s="59">
        <v>4</v>
      </c>
      <c r="P451" s="59">
        <v>4</v>
      </c>
      <c r="Q451" s="104" t="s">
        <v>90</v>
      </c>
    </row>
    <row r="452" spans="1:17" s="1" customFormat="1" ht="26.25" customHeight="1">
      <c r="A452" s="143"/>
      <c r="B452" s="183"/>
      <c r="C452" s="193"/>
      <c r="D452" s="85" t="s">
        <v>97</v>
      </c>
      <c r="E452" s="86">
        <v>506589.8</v>
      </c>
      <c r="F452" s="86">
        <v>481960.897</v>
      </c>
      <c r="G452" s="86"/>
      <c r="H452" s="86">
        <v>475159.413</v>
      </c>
      <c r="I452" s="118">
        <f t="shared" si="101"/>
        <v>98.588789247771686</v>
      </c>
      <c r="J452" s="59"/>
      <c r="K452" s="59"/>
      <c r="L452" s="118"/>
      <c r="M452" s="59"/>
      <c r="N452" s="59"/>
      <c r="O452" s="59"/>
      <c r="P452" s="59"/>
      <c r="Q452" s="60"/>
    </row>
    <row r="453" spans="1:17" s="1" customFormat="1" ht="26.25" customHeight="1">
      <c r="A453" s="143"/>
      <c r="B453" s="183"/>
      <c r="C453" s="193"/>
      <c r="D453" s="85" t="s">
        <v>96</v>
      </c>
      <c r="E453" s="86">
        <v>233165.30799999999</v>
      </c>
      <c r="F453" s="86">
        <v>233165.30799999999</v>
      </c>
      <c r="G453" s="86"/>
      <c r="H453" s="86">
        <v>230685.32199999999</v>
      </c>
      <c r="I453" s="118">
        <f t="shared" si="101"/>
        <v>98.936382937379335</v>
      </c>
      <c r="J453" s="59"/>
      <c r="K453" s="59"/>
      <c r="L453" s="118"/>
      <c r="M453" s="59"/>
      <c r="N453" s="59"/>
      <c r="O453" s="59"/>
      <c r="P453" s="59"/>
      <c r="Q453" s="60"/>
    </row>
    <row r="454" spans="1:17" s="1" customFormat="1" ht="26.25" customHeight="1">
      <c r="A454" s="143"/>
      <c r="B454" s="183"/>
      <c r="C454" s="193"/>
      <c r="D454" s="119" t="s">
        <v>109</v>
      </c>
      <c r="E454" s="86">
        <v>37258.652999999998</v>
      </c>
      <c r="F454" s="86">
        <v>37258.652999999998</v>
      </c>
      <c r="G454" s="86"/>
      <c r="H454" s="86">
        <v>35545.824999999997</v>
      </c>
      <c r="I454" s="118">
        <f t="shared" si="101"/>
        <v>95.402871918101823</v>
      </c>
      <c r="J454" s="59"/>
      <c r="K454" s="59"/>
      <c r="L454" s="118"/>
      <c r="M454" s="59"/>
      <c r="N454" s="59"/>
      <c r="O454" s="59"/>
      <c r="P454" s="59"/>
      <c r="Q454" s="60"/>
    </row>
    <row r="455" spans="1:17" s="1" customFormat="1" ht="26.25" customHeight="1">
      <c r="A455" s="144"/>
      <c r="B455" s="184"/>
      <c r="C455" s="194"/>
      <c r="D455" s="85" t="s">
        <v>107</v>
      </c>
      <c r="E455" s="86">
        <v>46196.233999999997</v>
      </c>
      <c r="F455" s="86">
        <v>46196.233999999997</v>
      </c>
      <c r="G455" s="86"/>
      <c r="H455" s="86">
        <v>45997.87</v>
      </c>
      <c r="I455" s="118">
        <f t="shared" si="101"/>
        <v>99.57060569049851</v>
      </c>
      <c r="J455" s="59"/>
      <c r="K455" s="59"/>
      <c r="L455" s="118"/>
      <c r="M455" s="59"/>
      <c r="N455" s="59"/>
      <c r="O455" s="59"/>
      <c r="P455" s="59"/>
      <c r="Q455" s="60"/>
    </row>
    <row r="456" spans="1:17" ht="12.75" customHeight="1">
      <c r="A456" s="148">
        <v>21</v>
      </c>
      <c r="B456" s="162" t="s">
        <v>197</v>
      </c>
      <c r="C456" s="154" t="s">
        <v>25</v>
      </c>
      <c r="D456" s="84" t="s">
        <v>95</v>
      </c>
      <c r="E456" s="38">
        <f>E457+E458</f>
        <v>4206</v>
      </c>
      <c r="F456" s="38">
        <f>F457+F458</f>
        <v>4206</v>
      </c>
      <c r="G456" s="116">
        <f t="shared" ref="G456:G523" si="102">F456-E456</f>
        <v>0</v>
      </c>
      <c r="H456" s="38">
        <f>H457+H458</f>
        <v>4202</v>
      </c>
      <c r="I456" s="18">
        <f t="shared" ref="I456:I458" si="103">H456/F456*100</f>
        <v>99.904897765097473</v>
      </c>
      <c r="J456" s="76">
        <v>4</v>
      </c>
      <c r="K456" s="76">
        <v>0</v>
      </c>
      <c r="L456" s="76">
        <v>73.2</v>
      </c>
      <c r="M456" s="76">
        <v>7</v>
      </c>
      <c r="N456" s="76">
        <v>7</v>
      </c>
      <c r="O456" s="76">
        <v>11</v>
      </c>
      <c r="P456" s="76">
        <v>11</v>
      </c>
      <c r="Q456" s="156" t="s">
        <v>163</v>
      </c>
    </row>
    <row r="457" spans="1:17" ht="24" customHeight="1">
      <c r="A457" s="148"/>
      <c r="B457" s="162"/>
      <c r="C457" s="154"/>
      <c r="D457" s="73" t="s">
        <v>97</v>
      </c>
      <c r="E457" s="2">
        <v>3654</v>
      </c>
      <c r="F457" s="2">
        <v>3654</v>
      </c>
      <c r="G457" s="86">
        <f t="shared" si="102"/>
        <v>0</v>
      </c>
      <c r="H457" s="2">
        <v>3654</v>
      </c>
      <c r="I457" s="17">
        <f t="shared" si="103"/>
        <v>100</v>
      </c>
      <c r="J457" s="5"/>
      <c r="K457" s="5"/>
      <c r="L457" s="5"/>
      <c r="M457" s="5"/>
      <c r="N457" s="5"/>
      <c r="O457" s="5"/>
      <c r="P457" s="5"/>
      <c r="Q457" s="157"/>
    </row>
    <row r="458" spans="1:17" ht="65.25" customHeight="1">
      <c r="A458" s="148"/>
      <c r="B458" s="162"/>
      <c r="C458" s="154"/>
      <c r="D458" s="73" t="s">
        <v>96</v>
      </c>
      <c r="E458" s="49">
        <v>552</v>
      </c>
      <c r="F458" s="49">
        <v>552</v>
      </c>
      <c r="G458" s="122">
        <f t="shared" si="102"/>
        <v>0</v>
      </c>
      <c r="H458" s="49">
        <v>548</v>
      </c>
      <c r="I458" s="89">
        <f t="shared" si="103"/>
        <v>99.275362318840578</v>
      </c>
      <c r="J458" s="5"/>
      <c r="K458" s="5"/>
      <c r="L458" s="5"/>
      <c r="M458" s="5"/>
      <c r="N458" s="5"/>
      <c r="O458" s="5"/>
      <c r="P458" s="5"/>
      <c r="Q458" s="157"/>
    </row>
    <row r="459" spans="1:17" ht="33.75" customHeight="1">
      <c r="A459" s="148">
        <v>22</v>
      </c>
      <c r="B459" s="162" t="s">
        <v>102</v>
      </c>
      <c r="C459" s="154" t="s">
        <v>167</v>
      </c>
      <c r="D459" s="38" t="s">
        <v>95</v>
      </c>
      <c r="E459" s="38">
        <f>E460+E461+E462+E463</f>
        <v>457902.58700000006</v>
      </c>
      <c r="F459" s="38">
        <f>F460+F461+F462+F463</f>
        <v>444376.48300000001</v>
      </c>
      <c r="G459" s="116">
        <f t="shared" si="102"/>
        <v>-13526.10400000005</v>
      </c>
      <c r="H459" s="38">
        <f>H460+H461+H462+H463</f>
        <v>342448.473</v>
      </c>
      <c r="I459" s="18">
        <f>H459/F459*100</f>
        <v>77.062690331432321</v>
      </c>
      <c r="J459" s="76">
        <v>43</v>
      </c>
      <c r="K459" s="76">
        <v>42</v>
      </c>
      <c r="L459" s="18">
        <f>K459/J459*100</f>
        <v>97.674418604651152</v>
      </c>
      <c r="M459" s="76">
        <v>10</v>
      </c>
      <c r="N459" s="76">
        <v>10</v>
      </c>
      <c r="O459" s="76">
        <v>40</v>
      </c>
      <c r="P459" s="76">
        <v>37</v>
      </c>
      <c r="Q459" s="156" t="s">
        <v>128</v>
      </c>
    </row>
    <row r="460" spans="1:17" ht="25.5" customHeight="1">
      <c r="A460" s="148"/>
      <c r="B460" s="162"/>
      <c r="C460" s="154"/>
      <c r="D460" s="73" t="s">
        <v>97</v>
      </c>
      <c r="E460" s="2">
        <f>E481+E469+E476</f>
        <v>85336</v>
      </c>
      <c r="F460" s="2">
        <f>F481+F469+F476</f>
        <v>85336</v>
      </c>
      <c r="G460" s="86">
        <f t="shared" si="102"/>
        <v>0</v>
      </c>
      <c r="H460" s="2">
        <f>H481+H469+H476</f>
        <v>84570.497000000003</v>
      </c>
      <c r="I460" s="17">
        <f t="shared" ref="I460:I482" si="104">H460/F460*100</f>
        <v>99.102954204556113</v>
      </c>
      <c r="J460" s="47">
        <v>8</v>
      </c>
      <c r="K460" s="47">
        <v>8</v>
      </c>
      <c r="L460" s="124"/>
      <c r="M460" s="47"/>
      <c r="N460" s="47"/>
      <c r="O460" s="47"/>
      <c r="P460" s="47"/>
      <c r="Q460" s="157"/>
    </row>
    <row r="461" spans="1:17">
      <c r="A461" s="148"/>
      <c r="B461" s="162"/>
      <c r="C461" s="154"/>
      <c r="D461" s="73" t="s">
        <v>96</v>
      </c>
      <c r="E461" s="2">
        <f>E466+E470+E474+E477+E482</f>
        <v>264563.772</v>
      </c>
      <c r="F461" s="2">
        <f>F466+F470+F474+F477+F482</f>
        <v>251037.66800000001</v>
      </c>
      <c r="G461" s="86">
        <f t="shared" si="102"/>
        <v>-13526.103999999992</v>
      </c>
      <c r="H461" s="2">
        <f>H466+H470+H474+H477+H482</f>
        <v>245039.122</v>
      </c>
      <c r="I461" s="17">
        <f t="shared" si="104"/>
        <v>97.610499632270319</v>
      </c>
      <c r="J461" s="47"/>
      <c r="K461" s="47"/>
      <c r="L461" s="124"/>
      <c r="M461" s="47"/>
      <c r="N461" s="47"/>
      <c r="O461" s="47"/>
      <c r="P461" s="47"/>
      <c r="Q461" s="157"/>
    </row>
    <row r="462" spans="1:17">
      <c r="A462" s="148"/>
      <c r="B462" s="162"/>
      <c r="C462" s="154"/>
      <c r="D462" s="73" t="s">
        <v>109</v>
      </c>
      <c r="E462" s="2">
        <f>E467+E471+E478</f>
        <v>8249.9049999999988</v>
      </c>
      <c r="F462" s="2">
        <f>F467+F471+F478</f>
        <v>8249.9049999999988</v>
      </c>
      <c r="G462" s="86">
        <f t="shared" ref="G462" si="105">F462-E462</f>
        <v>0</v>
      </c>
      <c r="H462" s="2">
        <f>H467+H471+H478</f>
        <v>8222.2839999999997</v>
      </c>
      <c r="I462" s="17">
        <f t="shared" ref="I462" si="106">H462/F462*100</f>
        <v>99.665196144682895</v>
      </c>
      <c r="J462" s="47"/>
      <c r="K462" s="47"/>
      <c r="L462" s="124"/>
      <c r="M462" s="47"/>
      <c r="N462" s="47"/>
      <c r="O462" s="47"/>
      <c r="P462" s="47"/>
      <c r="Q462" s="157"/>
    </row>
    <row r="463" spans="1:17" ht="26.25" customHeight="1">
      <c r="A463" s="148"/>
      <c r="B463" s="162"/>
      <c r="C463" s="154"/>
      <c r="D463" s="73" t="s">
        <v>107</v>
      </c>
      <c r="E463" s="2">
        <f>E479</f>
        <v>99752.91</v>
      </c>
      <c r="F463" s="2">
        <f>F479</f>
        <v>99752.91</v>
      </c>
      <c r="G463" s="86">
        <f t="shared" si="102"/>
        <v>0</v>
      </c>
      <c r="H463" s="2">
        <f>H479</f>
        <v>4616.57</v>
      </c>
      <c r="I463" s="17">
        <f t="shared" si="104"/>
        <v>4.6280053383906292</v>
      </c>
      <c r="J463" s="53"/>
      <c r="K463" s="53"/>
      <c r="L463" s="124"/>
      <c r="M463" s="47"/>
      <c r="N463" s="47"/>
      <c r="O463" s="47"/>
      <c r="P463" s="47"/>
      <c r="Q463" s="158"/>
    </row>
    <row r="464" spans="1:17" ht="13.5" customHeight="1">
      <c r="A464" s="148"/>
      <c r="B464" s="152" t="s">
        <v>74</v>
      </c>
      <c r="C464" s="155" t="s">
        <v>167</v>
      </c>
      <c r="D464" s="73" t="s">
        <v>95</v>
      </c>
      <c r="E464" s="2">
        <f>E465+E466+E467</f>
        <v>67640.767999999996</v>
      </c>
      <c r="F464" s="2">
        <f>F465+F466+F467</f>
        <v>67214.767999999996</v>
      </c>
      <c r="G464" s="2">
        <f t="shared" ref="G464" si="107">G465+G467</f>
        <v>0</v>
      </c>
      <c r="H464" s="2">
        <f>H465+H466+H467</f>
        <v>66443.517000000007</v>
      </c>
      <c r="I464" s="17">
        <f t="shared" si="104"/>
        <v>98.852557223733939</v>
      </c>
      <c r="J464" s="47">
        <v>9</v>
      </c>
      <c r="K464" s="47">
        <v>9</v>
      </c>
      <c r="L464" s="79">
        <f t="shared" ref="L464:L483" si="108">K464/J464*100</f>
        <v>100</v>
      </c>
      <c r="M464" s="47">
        <v>3</v>
      </c>
      <c r="N464" s="47">
        <v>3</v>
      </c>
      <c r="O464" s="47">
        <v>10</v>
      </c>
      <c r="P464" s="47">
        <v>10</v>
      </c>
      <c r="Q464" s="48" t="s">
        <v>90</v>
      </c>
    </row>
    <row r="465" spans="1:17" ht="23.25" customHeight="1">
      <c r="A465" s="148"/>
      <c r="B465" s="152"/>
      <c r="C465" s="155"/>
      <c r="D465" s="45" t="s">
        <v>97</v>
      </c>
      <c r="E465" s="2">
        <v>0</v>
      </c>
      <c r="F465" s="2">
        <v>0</v>
      </c>
      <c r="G465" s="86">
        <f t="shared" si="102"/>
        <v>0</v>
      </c>
      <c r="H465" s="2">
        <v>0</v>
      </c>
      <c r="I465" s="108" t="s">
        <v>119</v>
      </c>
      <c r="J465" s="47"/>
      <c r="K465" s="47"/>
      <c r="L465" s="88"/>
      <c r="M465" s="47"/>
      <c r="N465" s="47"/>
      <c r="O465" s="47"/>
      <c r="P465" s="47"/>
      <c r="Q465" s="48"/>
    </row>
    <row r="466" spans="1:17" ht="23.25" customHeight="1">
      <c r="A466" s="148"/>
      <c r="B466" s="152"/>
      <c r="C466" s="155"/>
      <c r="D466" s="45" t="s">
        <v>96</v>
      </c>
      <c r="E466" s="2">
        <v>65081.472999999998</v>
      </c>
      <c r="F466" s="2">
        <v>64655.472999999998</v>
      </c>
      <c r="G466" s="86">
        <f t="shared" ref="G466" si="109">F466-E466</f>
        <v>-426</v>
      </c>
      <c r="H466" s="2">
        <v>63884.222000000002</v>
      </c>
      <c r="I466" s="17">
        <f t="shared" ref="I466" si="110">H466/F466*100</f>
        <v>98.807137332364732</v>
      </c>
      <c r="J466" s="47"/>
      <c r="K466" s="47"/>
      <c r="L466" s="88"/>
      <c r="M466" s="47"/>
      <c r="N466" s="47"/>
      <c r="O466" s="47"/>
      <c r="P466" s="47"/>
      <c r="Q466" s="48"/>
    </row>
    <row r="467" spans="1:17" ht="22.5" customHeight="1">
      <c r="A467" s="148"/>
      <c r="B467" s="152"/>
      <c r="C467" s="155"/>
      <c r="D467" s="45" t="s">
        <v>109</v>
      </c>
      <c r="E467" s="2">
        <v>2559.2950000000001</v>
      </c>
      <c r="F467" s="2">
        <v>2559.2950000000001</v>
      </c>
      <c r="G467" s="86">
        <f t="shared" si="102"/>
        <v>0</v>
      </c>
      <c r="H467" s="2">
        <v>2559.2950000000001</v>
      </c>
      <c r="I467" s="17">
        <f t="shared" si="104"/>
        <v>100</v>
      </c>
      <c r="J467" s="47"/>
      <c r="K467" s="47"/>
      <c r="L467" s="88"/>
      <c r="M467" s="47"/>
      <c r="N467" s="47"/>
      <c r="O467" s="47"/>
      <c r="P467" s="47"/>
      <c r="Q467" s="48"/>
    </row>
    <row r="468" spans="1:17" ht="12" customHeight="1">
      <c r="A468" s="148"/>
      <c r="B468" s="152" t="s">
        <v>75</v>
      </c>
      <c r="C468" s="155" t="s">
        <v>167</v>
      </c>
      <c r="D468" s="45" t="s">
        <v>95</v>
      </c>
      <c r="E468" s="2">
        <f>E469+E470+E471</f>
        <v>81019.88</v>
      </c>
      <c r="F468" s="2">
        <f>F469+F470+F471</f>
        <v>68004.98000000001</v>
      </c>
      <c r="G468" s="86">
        <f t="shared" si="102"/>
        <v>-13014.899999999994</v>
      </c>
      <c r="H468" s="2">
        <f>H469+H470+H471</f>
        <v>63207.976999999999</v>
      </c>
      <c r="I468" s="17">
        <f t="shared" si="104"/>
        <v>92.946100417939974</v>
      </c>
      <c r="J468" s="47">
        <v>7</v>
      </c>
      <c r="K468" s="47">
        <v>7</v>
      </c>
      <c r="L468" s="79">
        <f t="shared" si="108"/>
        <v>100</v>
      </c>
      <c r="M468" s="47">
        <v>3</v>
      </c>
      <c r="N468" s="47">
        <v>3</v>
      </c>
      <c r="O468" s="47">
        <v>10</v>
      </c>
      <c r="P468" s="47">
        <v>9</v>
      </c>
      <c r="Q468" s="48" t="s">
        <v>90</v>
      </c>
    </row>
    <row r="469" spans="1:17" ht="24.75" customHeight="1">
      <c r="A469" s="148"/>
      <c r="B469" s="152"/>
      <c r="C469" s="155"/>
      <c r="D469" s="45" t="s">
        <v>97</v>
      </c>
      <c r="E469" s="2">
        <v>31849</v>
      </c>
      <c r="F469" s="2">
        <v>31849</v>
      </c>
      <c r="G469" s="86">
        <f t="shared" si="102"/>
        <v>0</v>
      </c>
      <c r="H469" s="2">
        <v>31848.999</v>
      </c>
      <c r="I469" s="17">
        <f t="shared" si="104"/>
        <v>99.999996860183998</v>
      </c>
      <c r="J469" s="47"/>
      <c r="K469" s="47"/>
      <c r="L469" s="79"/>
      <c r="M469" s="47"/>
      <c r="N469" s="47"/>
      <c r="O469" s="47"/>
      <c r="P469" s="47"/>
      <c r="Q469" s="48"/>
    </row>
    <row r="470" spans="1:17" ht="21.75" customHeight="1">
      <c r="A470" s="148"/>
      <c r="B470" s="152"/>
      <c r="C470" s="155"/>
      <c r="D470" s="45" t="s">
        <v>96</v>
      </c>
      <c r="E470" s="2">
        <v>49170.879999999997</v>
      </c>
      <c r="F470" s="2">
        <v>36155.980000000003</v>
      </c>
      <c r="G470" s="86">
        <f t="shared" si="102"/>
        <v>-13014.899999999994</v>
      </c>
      <c r="H470" s="2">
        <v>31358.977999999999</v>
      </c>
      <c r="I470" s="17">
        <f t="shared" si="104"/>
        <v>86.732479661732299</v>
      </c>
      <c r="J470" s="47"/>
      <c r="K470" s="47"/>
      <c r="L470" s="79"/>
      <c r="M470" s="47"/>
      <c r="N470" s="47"/>
      <c r="O470" s="47"/>
      <c r="P470" s="47"/>
      <c r="Q470" s="48"/>
    </row>
    <row r="471" spans="1:17" ht="29.25" customHeight="1">
      <c r="A471" s="148"/>
      <c r="B471" s="152"/>
      <c r="C471" s="155"/>
      <c r="D471" s="73" t="s">
        <v>109</v>
      </c>
      <c r="E471" s="49">
        <v>0</v>
      </c>
      <c r="F471" s="49">
        <v>0</v>
      </c>
      <c r="G471" s="122">
        <f t="shared" si="102"/>
        <v>0</v>
      </c>
      <c r="H471" s="49">
        <v>0</v>
      </c>
      <c r="I471" s="89" t="s">
        <v>119</v>
      </c>
      <c r="J471" s="47"/>
      <c r="K471" s="47"/>
      <c r="L471" s="79"/>
      <c r="M471" s="47"/>
      <c r="N471" s="47"/>
      <c r="O471" s="47"/>
      <c r="P471" s="47"/>
      <c r="Q471" s="48"/>
    </row>
    <row r="472" spans="1:17" ht="14.25" customHeight="1">
      <c r="A472" s="148"/>
      <c r="B472" s="152" t="s">
        <v>140</v>
      </c>
      <c r="C472" s="155" t="s">
        <v>167</v>
      </c>
      <c r="D472" s="45" t="s">
        <v>95</v>
      </c>
      <c r="E472" s="2">
        <f>E473+E474</f>
        <v>81754.584000000003</v>
      </c>
      <c r="F472" s="2">
        <f>F473+F474</f>
        <v>83107.709000000003</v>
      </c>
      <c r="G472" s="86">
        <f t="shared" si="102"/>
        <v>1353.125</v>
      </c>
      <c r="H472" s="2">
        <f>H473+H474</f>
        <v>82725.153999999995</v>
      </c>
      <c r="I472" s="17">
        <f t="shared" si="104"/>
        <v>99.539687708152314</v>
      </c>
      <c r="J472" s="47">
        <v>3</v>
      </c>
      <c r="K472" s="47">
        <v>3</v>
      </c>
      <c r="L472" s="79">
        <f t="shared" si="108"/>
        <v>100</v>
      </c>
      <c r="M472" s="47">
        <v>1</v>
      </c>
      <c r="N472" s="47">
        <v>1</v>
      </c>
      <c r="O472" s="47">
        <v>5</v>
      </c>
      <c r="P472" s="47">
        <v>5</v>
      </c>
      <c r="Q472" s="48" t="s">
        <v>90</v>
      </c>
    </row>
    <row r="473" spans="1:17" ht="36" customHeight="1">
      <c r="A473" s="148"/>
      <c r="B473" s="152"/>
      <c r="C473" s="155"/>
      <c r="D473" s="45" t="s">
        <v>97</v>
      </c>
      <c r="E473" s="2">
        <v>0</v>
      </c>
      <c r="F473" s="2">
        <v>0</v>
      </c>
      <c r="G473" s="86">
        <f t="shared" si="102"/>
        <v>0</v>
      </c>
      <c r="H473" s="2">
        <v>0</v>
      </c>
      <c r="I473" s="17" t="s">
        <v>119</v>
      </c>
      <c r="J473" s="47"/>
      <c r="K473" s="47"/>
      <c r="L473" s="79"/>
      <c r="M473" s="47"/>
      <c r="N473" s="47"/>
      <c r="O473" s="47"/>
      <c r="P473" s="47"/>
      <c r="Q473" s="48"/>
    </row>
    <row r="474" spans="1:17" ht="23.25" customHeight="1">
      <c r="A474" s="148"/>
      <c r="B474" s="152"/>
      <c r="C474" s="155"/>
      <c r="D474" s="73" t="s">
        <v>96</v>
      </c>
      <c r="E474" s="49">
        <v>81754.584000000003</v>
      </c>
      <c r="F474" s="49">
        <v>83107.709000000003</v>
      </c>
      <c r="G474" s="122">
        <f t="shared" si="102"/>
        <v>1353.125</v>
      </c>
      <c r="H474" s="49">
        <v>82725.153999999995</v>
      </c>
      <c r="I474" s="89">
        <f t="shared" si="104"/>
        <v>99.539687708152314</v>
      </c>
      <c r="J474" s="53"/>
      <c r="K474" s="53"/>
      <c r="L474" s="79"/>
      <c r="M474" s="53"/>
      <c r="N474" s="53"/>
      <c r="O474" s="53"/>
      <c r="P474" s="53"/>
      <c r="Q474" s="125"/>
    </row>
    <row r="475" spans="1:17" ht="18.75" customHeight="1">
      <c r="A475" s="148"/>
      <c r="B475" s="152" t="s">
        <v>159</v>
      </c>
      <c r="C475" s="153" t="s">
        <v>21</v>
      </c>
      <c r="D475" s="73" t="s">
        <v>95</v>
      </c>
      <c r="E475" s="2">
        <f>E476+E477+E478+E479</f>
        <v>185941.174</v>
      </c>
      <c r="F475" s="2">
        <f>F476+F477+F478+F479</f>
        <v>185941.174</v>
      </c>
      <c r="G475" s="86">
        <f t="shared" si="102"/>
        <v>0</v>
      </c>
      <c r="H475" s="2">
        <f>H476+H477+H478+H479</f>
        <v>90057.714999999997</v>
      </c>
      <c r="I475" s="17">
        <f t="shared" si="104"/>
        <v>48.433444332238111</v>
      </c>
      <c r="J475" s="47">
        <v>4</v>
      </c>
      <c r="K475" s="47">
        <v>3</v>
      </c>
      <c r="L475" s="79">
        <f t="shared" si="108"/>
        <v>75</v>
      </c>
      <c r="M475" s="47">
        <v>2</v>
      </c>
      <c r="N475" s="47">
        <v>2</v>
      </c>
      <c r="O475" s="47">
        <v>2</v>
      </c>
      <c r="P475" s="47">
        <v>2</v>
      </c>
      <c r="Q475" s="48" t="s">
        <v>90</v>
      </c>
    </row>
    <row r="476" spans="1:17" ht="22.5">
      <c r="A476" s="148"/>
      <c r="B476" s="152"/>
      <c r="C476" s="153"/>
      <c r="D476" s="73" t="s">
        <v>97</v>
      </c>
      <c r="E476" s="2">
        <v>45156.6</v>
      </c>
      <c r="F476" s="2">
        <v>45156.6</v>
      </c>
      <c r="G476" s="86">
        <f t="shared" si="102"/>
        <v>0</v>
      </c>
      <c r="H476" s="2">
        <v>44451.491000000002</v>
      </c>
      <c r="I476" s="17">
        <f t="shared" si="104"/>
        <v>98.438525043958151</v>
      </c>
      <c r="J476" s="47"/>
      <c r="K476" s="47"/>
      <c r="L476" s="108"/>
      <c r="M476" s="47"/>
      <c r="N476" s="47"/>
      <c r="O476" s="47"/>
      <c r="P476" s="47"/>
      <c r="Q476" s="50"/>
    </row>
    <row r="477" spans="1:17" ht="16.5" customHeight="1">
      <c r="A477" s="148"/>
      <c r="B477" s="152"/>
      <c r="C477" s="153"/>
      <c r="D477" s="73" t="s">
        <v>96</v>
      </c>
      <c r="E477" s="2">
        <v>35341.053999999996</v>
      </c>
      <c r="F477" s="2">
        <v>35341.053999999996</v>
      </c>
      <c r="G477" s="86">
        <f t="shared" si="102"/>
        <v>0</v>
      </c>
      <c r="H477" s="2">
        <v>35326.665000000001</v>
      </c>
      <c r="I477" s="17">
        <f t="shared" si="104"/>
        <v>99.959285311637856</v>
      </c>
      <c r="J477" s="47"/>
      <c r="K477" s="47"/>
      <c r="L477" s="124"/>
      <c r="M477" s="47"/>
      <c r="N477" s="47"/>
      <c r="O477" s="47"/>
      <c r="P477" s="47"/>
      <c r="Q477" s="50"/>
    </row>
    <row r="478" spans="1:17" ht="16.5" customHeight="1">
      <c r="A478" s="148"/>
      <c r="B478" s="152"/>
      <c r="C478" s="153"/>
      <c r="D478" s="73" t="s">
        <v>109</v>
      </c>
      <c r="E478" s="49">
        <v>5690.61</v>
      </c>
      <c r="F478" s="49">
        <v>5690.61</v>
      </c>
      <c r="G478" s="122">
        <f t="shared" ref="G478" si="111">F478-E478</f>
        <v>0</v>
      </c>
      <c r="H478" s="49">
        <v>5662.9889999999996</v>
      </c>
      <c r="I478" s="89">
        <f t="shared" ref="I478" si="112">H478/F478*100</f>
        <v>99.514621455344852</v>
      </c>
      <c r="J478" s="47"/>
      <c r="K478" s="47"/>
      <c r="L478" s="124"/>
      <c r="M478" s="47"/>
      <c r="N478" s="47"/>
      <c r="O478" s="47"/>
      <c r="P478" s="47"/>
      <c r="Q478" s="50"/>
    </row>
    <row r="479" spans="1:17" ht="24" customHeight="1">
      <c r="A479" s="148"/>
      <c r="B479" s="152"/>
      <c r="C479" s="153"/>
      <c r="D479" s="73" t="s">
        <v>107</v>
      </c>
      <c r="E479" s="49">
        <v>99752.91</v>
      </c>
      <c r="F479" s="49">
        <v>99752.91</v>
      </c>
      <c r="G479" s="122">
        <f t="shared" si="102"/>
        <v>0</v>
      </c>
      <c r="H479" s="49">
        <v>4616.57</v>
      </c>
      <c r="I479" s="89">
        <f t="shared" si="104"/>
        <v>4.6280053383906292</v>
      </c>
      <c r="J479" s="53"/>
      <c r="K479" s="53"/>
      <c r="L479" s="124"/>
      <c r="M479" s="53"/>
      <c r="N479" s="53"/>
      <c r="O479" s="53"/>
      <c r="P479" s="53"/>
      <c r="Q479" s="126"/>
    </row>
    <row r="480" spans="1:17" ht="12.75" customHeight="1">
      <c r="A480" s="148"/>
      <c r="B480" s="152" t="s">
        <v>76</v>
      </c>
      <c r="C480" s="155" t="s">
        <v>167</v>
      </c>
      <c r="D480" s="73" t="s">
        <v>95</v>
      </c>
      <c r="E480" s="2">
        <f>E481+E482</f>
        <v>41546.181000000004</v>
      </c>
      <c r="F480" s="2">
        <f>F481+F482</f>
        <v>40107.851999999999</v>
      </c>
      <c r="G480" s="86">
        <f t="shared" si="102"/>
        <v>-1438.3290000000052</v>
      </c>
      <c r="H480" s="2">
        <f>H481+H482</f>
        <v>40014.11</v>
      </c>
      <c r="I480" s="17">
        <f t="shared" si="104"/>
        <v>99.766275192199274</v>
      </c>
      <c r="J480" s="47">
        <v>12</v>
      </c>
      <c r="K480" s="47">
        <v>12</v>
      </c>
      <c r="L480" s="79">
        <f t="shared" si="108"/>
        <v>100</v>
      </c>
      <c r="M480" s="47">
        <v>1</v>
      </c>
      <c r="N480" s="47">
        <v>1</v>
      </c>
      <c r="O480" s="47">
        <v>13</v>
      </c>
      <c r="P480" s="47">
        <v>11</v>
      </c>
      <c r="Q480" s="50" t="s">
        <v>90</v>
      </c>
    </row>
    <row r="481" spans="1:17" ht="22.5">
      <c r="A481" s="148"/>
      <c r="B481" s="152"/>
      <c r="C481" s="155"/>
      <c r="D481" s="73" t="s">
        <v>97</v>
      </c>
      <c r="E481" s="2">
        <v>8330.4</v>
      </c>
      <c r="F481" s="2">
        <v>8330.4</v>
      </c>
      <c r="G481" s="86">
        <f t="shared" si="102"/>
        <v>0</v>
      </c>
      <c r="H481" s="2">
        <v>8270.0069999999996</v>
      </c>
      <c r="I481" s="17">
        <f t="shared" si="104"/>
        <v>99.275028810141166</v>
      </c>
      <c r="J481" s="47"/>
      <c r="K481" s="47"/>
      <c r="L481" s="18"/>
      <c r="M481" s="47"/>
      <c r="N481" s="47"/>
      <c r="O481" s="47"/>
      <c r="P481" s="47"/>
      <c r="Q481" s="50"/>
    </row>
    <row r="482" spans="1:17" ht="33.75" customHeight="1">
      <c r="A482" s="148"/>
      <c r="B482" s="152"/>
      <c r="C482" s="155"/>
      <c r="D482" s="73" t="s">
        <v>96</v>
      </c>
      <c r="E482" s="49">
        <v>33215.781000000003</v>
      </c>
      <c r="F482" s="49">
        <v>31777.452000000001</v>
      </c>
      <c r="G482" s="122">
        <f t="shared" si="102"/>
        <v>-1438.3290000000015</v>
      </c>
      <c r="H482" s="49">
        <v>31744.102999999999</v>
      </c>
      <c r="I482" s="89">
        <f t="shared" si="104"/>
        <v>99.895054518530941</v>
      </c>
      <c r="J482" s="47"/>
      <c r="K482" s="47"/>
      <c r="L482" s="18"/>
      <c r="M482" s="47"/>
      <c r="N482" s="47"/>
      <c r="O482" s="47"/>
      <c r="P482" s="47"/>
      <c r="Q482" s="48"/>
    </row>
    <row r="483" spans="1:17" s="127" customFormat="1" ht="15" customHeight="1">
      <c r="A483" s="148">
        <v>23</v>
      </c>
      <c r="B483" s="162" t="s">
        <v>77</v>
      </c>
      <c r="C483" s="154" t="s">
        <v>78</v>
      </c>
      <c r="D483" s="84" t="s">
        <v>95</v>
      </c>
      <c r="E483" s="38">
        <f>E484+E485+E486</f>
        <v>216951.75</v>
      </c>
      <c r="F483" s="38">
        <f>F484+F485+F486</f>
        <v>224931.02399999998</v>
      </c>
      <c r="G483" s="116">
        <f t="shared" si="102"/>
        <v>7979.2739999999758</v>
      </c>
      <c r="H483" s="38">
        <f>H484+H485+H486</f>
        <v>210638.541</v>
      </c>
      <c r="I483" s="18">
        <f>H483/F483*100</f>
        <v>93.645837401247064</v>
      </c>
      <c r="J483" s="76">
        <v>21</v>
      </c>
      <c r="K483" s="76">
        <v>17</v>
      </c>
      <c r="L483" s="18">
        <f t="shared" si="108"/>
        <v>80.952380952380949</v>
      </c>
      <c r="M483" s="76">
        <v>6</v>
      </c>
      <c r="N483" s="76">
        <v>5</v>
      </c>
      <c r="O483" s="76">
        <v>23</v>
      </c>
      <c r="P483" s="76">
        <v>21</v>
      </c>
      <c r="Q483" s="156" t="s">
        <v>128</v>
      </c>
    </row>
    <row r="484" spans="1:17" s="127" customFormat="1" ht="22.5">
      <c r="A484" s="148"/>
      <c r="B484" s="162"/>
      <c r="C484" s="154"/>
      <c r="D484" s="73" t="s">
        <v>97</v>
      </c>
      <c r="E484" s="2">
        <v>113752.6</v>
      </c>
      <c r="F484" s="2">
        <v>113752.6</v>
      </c>
      <c r="G484" s="86">
        <f t="shared" si="102"/>
        <v>0</v>
      </c>
      <c r="H484" s="2">
        <v>113699.79300000001</v>
      </c>
      <c r="I484" s="17">
        <f>H484/F484*100</f>
        <v>99.953577324825986</v>
      </c>
      <c r="J484" s="47">
        <v>4</v>
      </c>
      <c r="K484" s="47">
        <v>3</v>
      </c>
      <c r="L484" s="79"/>
      <c r="M484" s="76"/>
      <c r="N484" s="76"/>
      <c r="O484" s="76"/>
      <c r="P484" s="76"/>
      <c r="Q484" s="157"/>
    </row>
    <row r="485" spans="1:17" s="127" customFormat="1" ht="11.25" customHeight="1">
      <c r="A485" s="148"/>
      <c r="B485" s="162"/>
      <c r="C485" s="154"/>
      <c r="D485" s="73" t="s">
        <v>96</v>
      </c>
      <c r="E485" s="2">
        <v>23850.806</v>
      </c>
      <c r="F485" s="2">
        <v>31830.080000000002</v>
      </c>
      <c r="G485" s="86">
        <f t="shared" si="102"/>
        <v>7979.2740000000013</v>
      </c>
      <c r="H485" s="2">
        <v>31743.526999999998</v>
      </c>
      <c r="I485" s="17">
        <f t="shared" ref="I485:I502" si="113">H485/F485*100</f>
        <v>99.728077969015459</v>
      </c>
      <c r="J485" s="76"/>
      <c r="K485" s="76"/>
      <c r="L485" s="79"/>
      <c r="M485" s="76"/>
      <c r="N485" s="76"/>
      <c r="O485" s="76"/>
      <c r="P485" s="76"/>
      <c r="Q485" s="157"/>
    </row>
    <row r="486" spans="1:17" s="127" customFormat="1" ht="28.5" customHeight="1">
      <c r="A486" s="148"/>
      <c r="B486" s="162"/>
      <c r="C486" s="154"/>
      <c r="D486" s="73" t="s">
        <v>107</v>
      </c>
      <c r="E486" s="49">
        <v>79348.343999999997</v>
      </c>
      <c r="F486" s="49">
        <v>79348.343999999997</v>
      </c>
      <c r="G486" s="122">
        <f t="shared" si="102"/>
        <v>0</v>
      </c>
      <c r="H486" s="49">
        <v>65195.220999999998</v>
      </c>
      <c r="I486" s="89">
        <f t="shared" si="113"/>
        <v>82.163303874369447</v>
      </c>
      <c r="J486" s="76"/>
      <c r="K486" s="76"/>
      <c r="L486" s="79"/>
      <c r="M486" s="76"/>
      <c r="N486" s="76"/>
      <c r="O486" s="76"/>
      <c r="P486" s="76"/>
      <c r="Q486" s="158"/>
    </row>
    <row r="487" spans="1:17" s="61" customFormat="1" ht="11.25" customHeight="1">
      <c r="A487" s="148"/>
      <c r="B487" s="152" t="s">
        <v>125</v>
      </c>
      <c r="C487" s="155" t="s">
        <v>78</v>
      </c>
      <c r="D487" s="73" t="s">
        <v>95</v>
      </c>
      <c r="E487" s="2">
        <f>E488+E489+E490</f>
        <v>132605.88699999999</v>
      </c>
      <c r="F487" s="2">
        <f>F488+F489+F490</f>
        <v>132605.88699999999</v>
      </c>
      <c r="G487" s="86">
        <f t="shared" si="102"/>
        <v>0</v>
      </c>
      <c r="H487" s="2">
        <f>H488+H489+H490</f>
        <v>118452.323</v>
      </c>
      <c r="I487" s="17">
        <f t="shared" si="113"/>
        <v>89.326594527436029</v>
      </c>
      <c r="J487" s="47">
        <v>15</v>
      </c>
      <c r="K487" s="47">
        <v>13</v>
      </c>
      <c r="L487" s="56">
        <f t="shared" ref="L487" si="114">K487/J487*100</f>
        <v>86.666666666666671</v>
      </c>
      <c r="M487" s="47">
        <v>5</v>
      </c>
      <c r="N487" s="47">
        <v>4</v>
      </c>
      <c r="O487" s="47">
        <v>20</v>
      </c>
      <c r="P487" s="47">
        <v>19</v>
      </c>
      <c r="Q487" s="48" t="s">
        <v>90</v>
      </c>
    </row>
    <row r="488" spans="1:17" s="61" customFormat="1" ht="24" customHeight="1">
      <c r="A488" s="148"/>
      <c r="B488" s="152"/>
      <c r="C488" s="155"/>
      <c r="D488" s="73" t="s">
        <v>97</v>
      </c>
      <c r="E488" s="2">
        <v>49081.245000000003</v>
      </c>
      <c r="F488" s="2">
        <v>49081.245000000003</v>
      </c>
      <c r="G488" s="86">
        <f t="shared" si="102"/>
        <v>0</v>
      </c>
      <c r="H488" s="2">
        <v>49080.803999999996</v>
      </c>
      <c r="I488" s="17">
        <f t="shared" si="113"/>
        <v>99.999101489784934</v>
      </c>
      <c r="J488" s="47"/>
      <c r="K488" s="47"/>
      <c r="L488" s="79"/>
      <c r="M488" s="47"/>
      <c r="N488" s="47"/>
      <c r="O488" s="47"/>
      <c r="P488" s="47"/>
      <c r="Q488" s="48"/>
    </row>
    <row r="489" spans="1:17" s="61" customFormat="1" ht="12" customHeight="1">
      <c r="A489" s="148"/>
      <c r="B489" s="152"/>
      <c r="C489" s="155"/>
      <c r="D489" s="73" t="s">
        <v>96</v>
      </c>
      <c r="E489" s="2">
        <v>4176.2979999999998</v>
      </c>
      <c r="F489" s="2">
        <v>4176.2979999999998</v>
      </c>
      <c r="G489" s="86">
        <f t="shared" si="102"/>
        <v>0</v>
      </c>
      <c r="H489" s="2">
        <v>4176.2979999999998</v>
      </c>
      <c r="I489" s="17">
        <f t="shared" si="113"/>
        <v>100</v>
      </c>
      <c r="J489" s="47"/>
      <c r="K489" s="47"/>
      <c r="L489" s="79"/>
      <c r="M489" s="47"/>
      <c r="N489" s="47"/>
      <c r="O489" s="47"/>
      <c r="P489" s="47"/>
      <c r="Q489" s="48"/>
    </row>
    <row r="490" spans="1:17" s="61" customFormat="1" ht="26.25" customHeight="1">
      <c r="A490" s="148"/>
      <c r="B490" s="152"/>
      <c r="C490" s="155"/>
      <c r="D490" s="73" t="s">
        <v>107</v>
      </c>
      <c r="E490" s="49">
        <v>79348.343999999997</v>
      </c>
      <c r="F490" s="49">
        <v>79348.343999999997</v>
      </c>
      <c r="G490" s="122">
        <f t="shared" si="102"/>
        <v>0</v>
      </c>
      <c r="H490" s="49">
        <v>65195.220999999998</v>
      </c>
      <c r="I490" s="89">
        <f t="shared" si="113"/>
        <v>82.163303874369447</v>
      </c>
      <c r="J490" s="47"/>
      <c r="K490" s="47"/>
      <c r="L490" s="79"/>
      <c r="M490" s="47"/>
      <c r="N490" s="47"/>
      <c r="O490" s="47"/>
      <c r="P490" s="47"/>
      <c r="Q490" s="48"/>
    </row>
    <row r="491" spans="1:17" s="61" customFormat="1" ht="12.75" customHeight="1">
      <c r="A491" s="148"/>
      <c r="B491" s="152" t="s">
        <v>126</v>
      </c>
      <c r="C491" s="155" t="s">
        <v>78</v>
      </c>
      <c r="D491" s="73" t="s">
        <v>95</v>
      </c>
      <c r="E491" s="2">
        <f>E492+E493</f>
        <v>84345.863000000012</v>
      </c>
      <c r="F491" s="2">
        <f>F492+F493</f>
        <v>92325.137000000002</v>
      </c>
      <c r="G491" s="86">
        <f t="shared" si="102"/>
        <v>7979.2739999999903</v>
      </c>
      <c r="H491" s="2">
        <f>H492+H493</f>
        <v>92186.217999999993</v>
      </c>
      <c r="I491" s="17">
        <f t="shared" si="113"/>
        <v>99.849532852575123</v>
      </c>
      <c r="J491" s="47">
        <v>2</v>
      </c>
      <c r="K491" s="47">
        <v>1</v>
      </c>
      <c r="L491" s="79">
        <f t="shared" ref="L491" si="115">K491/J491*100</f>
        <v>50</v>
      </c>
      <c r="M491" s="47">
        <v>1</v>
      </c>
      <c r="N491" s="47">
        <v>1</v>
      </c>
      <c r="O491" s="47">
        <v>3</v>
      </c>
      <c r="P491" s="47">
        <v>2</v>
      </c>
      <c r="Q491" s="48" t="s">
        <v>90</v>
      </c>
    </row>
    <row r="492" spans="1:17" s="61" customFormat="1" ht="24" customHeight="1">
      <c r="A492" s="148"/>
      <c r="B492" s="152"/>
      <c r="C492" s="155"/>
      <c r="D492" s="73" t="s">
        <v>97</v>
      </c>
      <c r="E492" s="2">
        <v>64671.355000000003</v>
      </c>
      <c r="F492" s="2">
        <v>64671.355000000003</v>
      </c>
      <c r="G492" s="86">
        <f t="shared" si="102"/>
        <v>0</v>
      </c>
      <c r="H492" s="2">
        <v>64618.989000000001</v>
      </c>
      <c r="I492" s="17">
        <f t="shared" si="113"/>
        <v>99.919027519989328</v>
      </c>
      <c r="J492" s="47"/>
      <c r="K492" s="47"/>
      <c r="L492" s="47"/>
      <c r="M492" s="47"/>
      <c r="N492" s="47"/>
      <c r="O492" s="47"/>
      <c r="P492" s="47"/>
      <c r="Q492" s="48"/>
    </row>
    <row r="493" spans="1:17" s="61" customFormat="1" ht="15.75" customHeight="1">
      <c r="A493" s="148"/>
      <c r="B493" s="152"/>
      <c r="C493" s="155"/>
      <c r="D493" s="73" t="s">
        <v>96</v>
      </c>
      <c r="E493" s="2">
        <v>19674.508000000002</v>
      </c>
      <c r="F493" s="2">
        <v>27653.781999999999</v>
      </c>
      <c r="G493" s="86">
        <f t="shared" si="102"/>
        <v>7979.2739999999976</v>
      </c>
      <c r="H493" s="2">
        <v>27567.228999999999</v>
      </c>
      <c r="I493" s="17">
        <f t="shared" si="113"/>
        <v>99.687012069452194</v>
      </c>
      <c r="J493" s="47"/>
      <c r="K493" s="47"/>
      <c r="L493" s="47"/>
      <c r="M493" s="47"/>
      <c r="N493" s="47"/>
      <c r="O493" s="47"/>
      <c r="P493" s="47"/>
      <c r="Q493" s="48"/>
    </row>
    <row r="494" spans="1:17" s="61" customFormat="1" ht="22.5" customHeight="1">
      <c r="A494" s="148"/>
      <c r="B494" s="152"/>
      <c r="C494" s="155"/>
      <c r="D494" s="73" t="s">
        <v>107</v>
      </c>
      <c r="E494" s="49">
        <v>0</v>
      </c>
      <c r="F494" s="49">
        <v>0</v>
      </c>
      <c r="G494" s="122">
        <f t="shared" si="102"/>
        <v>0</v>
      </c>
      <c r="H494" s="49">
        <v>0</v>
      </c>
      <c r="I494" s="89" t="s">
        <v>119</v>
      </c>
      <c r="J494" s="47"/>
      <c r="K494" s="47"/>
      <c r="L494" s="47"/>
      <c r="M494" s="47"/>
      <c r="N494" s="47"/>
      <c r="O494" s="47"/>
      <c r="P494" s="47"/>
      <c r="Q494" s="48"/>
    </row>
    <row r="495" spans="1:17" s="61" customFormat="1" ht="11.25" hidden="1" customHeight="1">
      <c r="A495" s="148"/>
      <c r="B495" s="152" t="s">
        <v>79</v>
      </c>
      <c r="C495" s="155" t="s">
        <v>78</v>
      </c>
      <c r="D495" s="73" t="s">
        <v>95</v>
      </c>
      <c r="E495" s="2"/>
      <c r="F495" s="2"/>
      <c r="G495" s="2">
        <f t="shared" si="102"/>
        <v>0</v>
      </c>
      <c r="H495" s="2"/>
      <c r="I495" s="17" t="e">
        <f t="shared" si="113"/>
        <v>#DIV/0!</v>
      </c>
      <c r="J495" s="47"/>
      <c r="K495" s="47"/>
      <c r="L495" s="47"/>
      <c r="M495" s="47"/>
      <c r="N495" s="47"/>
      <c r="O495" s="47"/>
      <c r="P495" s="47"/>
      <c r="Q495" s="48" t="s">
        <v>90</v>
      </c>
    </row>
    <row r="496" spans="1:17" s="61" customFormat="1" ht="24" hidden="1" customHeight="1">
      <c r="A496" s="148"/>
      <c r="B496" s="152"/>
      <c r="C496" s="155"/>
      <c r="D496" s="73" t="s">
        <v>97</v>
      </c>
      <c r="E496" s="2"/>
      <c r="F496" s="2"/>
      <c r="G496" s="2">
        <f t="shared" si="102"/>
        <v>0</v>
      </c>
      <c r="H496" s="2"/>
      <c r="I496" s="17" t="e">
        <f t="shared" si="113"/>
        <v>#DIV/0!</v>
      </c>
      <c r="J496" s="47"/>
      <c r="K496" s="47"/>
      <c r="L496" s="47"/>
      <c r="M496" s="47"/>
      <c r="N496" s="47"/>
      <c r="O496" s="47"/>
      <c r="P496" s="47"/>
      <c r="Q496" s="50"/>
    </row>
    <row r="497" spans="1:17" s="61" customFormat="1" ht="22.5" hidden="1" customHeight="1">
      <c r="A497" s="148"/>
      <c r="B497" s="152"/>
      <c r="C497" s="155"/>
      <c r="D497" s="73" t="s">
        <v>96</v>
      </c>
      <c r="E497" s="2"/>
      <c r="F497" s="2"/>
      <c r="G497" s="2">
        <f t="shared" si="102"/>
        <v>0</v>
      </c>
      <c r="H497" s="2"/>
      <c r="I497" s="17"/>
      <c r="J497" s="47"/>
      <c r="K497" s="47"/>
      <c r="L497" s="47"/>
      <c r="M497" s="47"/>
      <c r="N497" s="47"/>
      <c r="O497" s="47"/>
      <c r="P497" s="47"/>
      <c r="Q497" s="50"/>
    </row>
    <row r="498" spans="1:17" s="61" customFormat="1" ht="25.5" hidden="1" customHeight="1">
      <c r="A498" s="148"/>
      <c r="B498" s="152"/>
      <c r="C498" s="155"/>
      <c r="D498" s="73" t="s">
        <v>107</v>
      </c>
      <c r="E498" s="2"/>
      <c r="F498" s="2"/>
      <c r="G498" s="2">
        <f t="shared" si="102"/>
        <v>0</v>
      </c>
      <c r="H498" s="2"/>
      <c r="I498" s="17" t="e">
        <f t="shared" si="113"/>
        <v>#DIV/0!</v>
      </c>
      <c r="J498" s="47"/>
      <c r="K498" s="47"/>
      <c r="L498" s="47"/>
      <c r="M498" s="47"/>
      <c r="N498" s="47"/>
      <c r="O498" s="47"/>
      <c r="P498" s="47"/>
      <c r="Q498" s="50"/>
    </row>
    <row r="499" spans="1:17" s="61" customFormat="1" ht="11.25" hidden="1" customHeight="1">
      <c r="A499" s="148"/>
      <c r="B499" s="152" t="s">
        <v>80</v>
      </c>
      <c r="C499" s="155" t="s">
        <v>78</v>
      </c>
      <c r="D499" s="73" t="s">
        <v>95</v>
      </c>
      <c r="E499" s="2"/>
      <c r="F499" s="2"/>
      <c r="G499" s="2">
        <f t="shared" si="102"/>
        <v>0</v>
      </c>
      <c r="H499" s="2"/>
      <c r="I499" s="17" t="e">
        <f t="shared" si="113"/>
        <v>#DIV/0!</v>
      </c>
      <c r="J499" s="47"/>
      <c r="K499" s="47"/>
      <c r="L499" s="47"/>
      <c r="M499" s="47"/>
      <c r="N499" s="47"/>
      <c r="O499" s="47"/>
      <c r="P499" s="47"/>
      <c r="Q499" s="50" t="s">
        <v>90</v>
      </c>
    </row>
    <row r="500" spans="1:17" s="61" customFormat="1" ht="22.5" hidden="1">
      <c r="A500" s="148"/>
      <c r="B500" s="152"/>
      <c r="C500" s="155"/>
      <c r="D500" s="73" t="s">
        <v>97</v>
      </c>
      <c r="E500" s="2"/>
      <c r="F500" s="2"/>
      <c r="G500" s="2">
        <f t="shared" si="102"/>
        <v>0</v>
      </c>
      <c r="H500" s="2"/>
      <c r="I500" s="17" t="e">
        <f t="shared" si="113"/>
        <v>#DIV/0!</v>
      </c>
      <c r="J500" s="47"/>
      <c r="K500" s="47"/>
      <c r="L500" s="47"/>
      <c r="M500" s="47"/>
      <c r="N500" s="47"/>
      <c r="O500" s="47"/>
      <c r="P500" s="47"/>
      <c r="Q500" s="50"/>
    </row>
    <row r="501" spans="1:17" s="61" customFormat="1" ht="12" hidden="1">
      <c r="A501" s="148"/>
      <c r="B501" s="152"/>
      <c r="C501" s="155"/>
      <c r="D501" s="73" t="s">
        <v>96</v>
      </c>
      <c r="E501" s="2"/>
      <c r="F501" s="2"/>
      <c r="G501" s="2">
        <f t="shared" si="102"/>
        <v>0</v>
      </c>
      <c r="H501" s="2"/>
      <c r="I501" s="17" t="e">
        <f t="shared" si="113"/>
        <v>#DIV/0!</v>
      </c>
      <c r="J501" s="47"/>
      <c r="K501" s="47"/>
      <c r="L501" s="47"/>
      <c r="M501" s="47"/>
      <c r="N501" s="47"/>
      <c r="O501" s="47"/>
      <c r="P501" s="47"/>
      <c r="Q501" s="50"/>
    </row>
    <row r="502" spans="1:17" s="61" customFormat="1" ht="25.5" hidden="1" customHeight="1">
      <c r="A502" s="148"/>
      <c r="B502" s="152"/>
      <c r="C502" s="155"/>
      <c r="D502" s="73" t="s">
        <v>107</v>
      </c>
      <c r="E502" s="2"/>
      <c r="F502" s="2"/>
      <c r="G502" s="2">
        <f t="shared" si="102"/>
        <v>0</v>
      </c>
      <c r="H502" s="2"/>
      <c r="I502" s="17" t="e">
        <f t="shared" si="113"/>
        <v>#DIV/0!</v>
      </c>
      <c r="J502" s="47"/>
      <c r="K502" s="47"/>
      <c r="L502" s="47"/>
      <c r="M502" s="47"/>
      <c r="N502" s="47"/>
      <c r="O502" s="47"/>
      <c r="P502" s="47"/>
      <c r="Q502" s="50"/>
    </row>
    <row r="503" spans="1:17" ht="12.75" customHeight="1">
      <c r="A503" s="148">
        <v>24</v>
      </c>
      <c r="B503" s="162" t="s">
        <v>81</v>
      </c>
      <c r="C503" s="172" t="s">
        <v>21</v>
      </c>
      <c r="D503" s="84" t="s">
        <v>95</v>
      </c>
      <c r="E503" s="38">
        <f>SUM(E504:E507)</f>
        <v>2118520.7000000002</v>
      </c>
      <c r="F503" s="38">
        <f>SUM(F504:F507)</f>
        <v>2081720.7</v>
      </c>
      <c r="G503" s="38">
        <f t="shared" si="102"/>
        <v>-36800.000000000233</v>
      </c>
      <c r="H503" s="38">
        <f>SUM(H504:H507)</f>
        <v>2409743.2699999996</v>
      </c>
      <c r="I503" s="18">
        <f>H503/F503*100</f>
        <v>115.7572805035757</v>
      </c>
      <c r="J503" s="76">
        <v>45</v>
      </c>
      <c r="K503" s="76">
        <v>32</v>
      </c>
      <c r="L503" s="18">
        <f t="shared" ref="L503" si="116">K503/J503*100</f>
        <v>71.111111111111114</v>
      </c>
      <c r="M503" s="76">
        <v>12</v>
      </c>
      <c r="N503" s="76">
        <v>10</v>
      </c>
      <c r="O503" s="76">
        <v>13</v>
      </c>
      <c r="P503" s="76">
        <v>11</v>
      </c>
      <c r="Q503" s="156" t="s">
        <v>130</v>
      </c>
    </row>
    <row r="504" spans="1:17" ht="22.5">
      <c r="A504" s="148"/>
      <c r="B504" s="162"/>
      <c r="C504" s="172"/>
      <c r="D504" s="73" t="s">
        <v>97</v>
      </c>
      <c r="E504" s="2">
        <v>82232</v>
      </c>
      <c r="F504" s="2">
        <v>45432</v>
      </c>
      <c r="G504" s="2">
        <f t="shared" si="102"/>
        <v>-36800</v>
      </c>
      <c r="H504" s="2">
        <v>29825.34</v>
      </c>
      <c r="I504" s="17">
        <f t="shared" ref="I504:I519" si="117">H504/F504*100</f>
        <v>65.648309561542533</v>
      </c>
      <c r="J504" s="47">
        <v>1</v>
      </c>
      <c r="K504" s="47">
        <v>0</v>
      </c>
      <c r="L504" s="7"/>
      <c r="M504" s="7"/>
      <c r="N504" s="7"/>
      <c r="O504" s="7"/>
      <c r="P504" s="7"/>
      <c r="Q504" s="157"/>
    </row>
    <row r="505" spans="1:17" ht="12" customHeight="1">
      <c r="A505" s="148"/>
      <c r="B505" s="162"/>
      <c r="C505" s="172"/>
      <c r="D505" s="73" t="s">
        <v>96</v>
      </c>
      <c r="E505" s="2">
        <v>6788.7</v>
      </c>
      <c r="F505" s="2">
        <v>6788.7</v>
      </c>
      <c r="G505" s="2">
        <f t="shared" si="102"/>
        <v>0</v>
      </c>
      <c r="H505" s="2">
        <v>4456.67</v>
      </c>
      <c r="I505" s="17">
        <f t="shared" si="117"/>
        <v>65.648356828258727</v>
      </c>
      <c r="J505" s="7"/>
      <c r="K505" s="7"/>
      <c r="L505" s="7"/>
      <c r="M505" s="7"/>
      <c r="N505" s="7"/>
      <c r="O505" s="7"/>
      <c r="P505" s="7"/>
      <c r="Q505" s="157"/>
    </row>
    <row r="506" spans="1:17" ht="22.5">
      <c r="A506" s="148"/>
      <c r="B506" s="162"/>
      <c r="C506" s="172"/>
      <c r="D506" s="73" t="s">
        <v>107</v>
      </c>
      <c r="E506" s="2">
        <v>2009500</v>
      </c>
      <c r="F506" s="2">
        <v>2009500</v>
      </c>
      <c r="G506" s="2">
        <f t="shared" si="102"/>
        <v>0</v>
      </c>
      <c r="H506" s="2">
        <v>2302626.36</v>
      </c>
      <c r="I506" s="17">
        <f t="shared" si="117"/>
        <v>114.58702960935557</v>
      </c>
      <c r="J506" s="7"/>
      <c r="K506" s="7"/>
      <c r="L506" s="7"/>
      <c r="M506" s="7"/>
      <c r="N506" s="7"/>
      <c r="O506" s="7"/>
      <c r="P506" s="7"/>
      <c r="Q506" s="186"/>
    </row>
    <row r="507" spans="1:17" ht="18" customHeight="1">
      <c r="A507" s="148"/>
      <c r="B507" s="162"/>
      <c r="C507" s="172"/>
      <c r="D507" s="45" t="s">
        <v>109</v>
      </c>
      <c r="E507" s="2">
        <f>E514+E517</f>
        <v>20000</v>
      </c>
      <c r="F507" s="2">
        <f>F514+F517</f>
        <v>20000</v>
      </c>
      <c r="G507" s="2">
        <f t="shared" si="102"/>
        <v>0</v>
      </c>
      <c r="H507" s="2">
        <v>72834.899999999994</v>
      </c>
      <c r="I507" s="17">
        <f t="shared" si="117"/>
        <v>364.17449999999997</v>
      </c>
      <c r="J507" s="128"/>
      <c r="K507" s="7"/>
      <c r="L507" s="7"/>
      <c r="M507" s="7"/>
      <c r="N507" s="7"/>
      <c r="O507" s="7"/>
      <c r="P507" s="7"/>
      <c r="Q507" s="187"/>
    </row>
    <row r="508" spans="1:17" ht="13.5" customHeight="1">
      <c r="A508" s="148"/>
      <c r="B508" s="152" t="s">
        <v>82</v>
      </c>
      <c r="C508" s="155" t="s">
        <v>21</v>
      </c>
      <c r="D508" s="73" t="s">
        <v>95</v>
      </c>
      <c r="E508" s="2">
        <f>SUM(E509:E514)</f>
        <v>859020.7</v>
      </c>
      <c r="F508" s="2">
        <f>SUM(F509:F514)</f>
        <v>822220.7</v>
      </c>
      <c r="G508" s="2">
        <f t="shared" si="102"/>
        <v>-36800</v>
      </c>
      <c r="H508" s="2">
        <f>SUM(H509:H514)</f>
        <v>1150243.2699999998</v>
      </c>
      <c r="I508" s="17">
        <f t="shared" si="117"/>
        <v>139.89471075101852</v>
      </c>
      <c r="J508" s="47">
        <v>41</v>
      </c>
      <c r="K508" s="47">
        <v>29</v>
      </c>
      <c r="L508" s="17">
        <f t="shared" ref="L508" si="118">K508/J508*100</f>
        <v>70.731707317073173</v>
      </c>
      <c r="M508" s="47">
        <v>9</v>
      </c>
      <c r="N508" s="47">
        <v>7</v>
      </c>
      <c r="O508" s="47">
        <v>10</v>
      </c>
      <c r="P508" s="47">
        <v>8</v>
      </c>
      <c r="Q508" s="50" t="s">
        <v>90</v>
      </c>
    </row>
    <row r="509" spans="1:17" ht="27.75" hidden="1" customHeight="1">
      <c r="A509" s="148"/>
      <c r="B509" s="152"/>
      <c r="C509" s="155"/>
      <c r="D509" s="73" t="s">
        <v>97</v>
      </c>
      <c r="E509" s="2">
        <v>0</v>
      </c>
      <c r="F509" s="2">
        <v>0</v>
      </c>
      <c r="G509" s="2">
        <f t="shared" si="102"/>
        <v>0</v>
      </c>
      <c r="H509" s="2">
        <v>0</v>
      </c>
      <c r="I509" s="17" t="s">
        <v>119</v>
      </c>
      <c r="J509" s="5"/>
      <c r="K509" s="5"/>
      <c r="L509" s="5"/>
      <c r="M509" s="5"/>
      <c r="N509" s="5"/>
      <c r="O509" s="5"/>
      <c r="P509" s="5"/>
      <c r="Q509" s="51"/>
    </row>
    <row r="510" spans="1:17" ht="24.75" hidden="1" customHeight="1">
      <c r="A510" s="148"/>
      <c r="B510" s="152"/>
      <c r="C510" s="155"/>
      <c r="D510" s="73" t="s">
        <v>96</v>
      </c>
      <c r="E510" s="2">
        <v>0</v>
      </c>
      <c r="F510" s="2">
        <v>0</v>
      </c>
      <c r="G510" s="2">
        <f t="shared" si="102"/>
        <v>0</v>
      </c>
      <c r="H510" s="2">
        <v>0</v>
      </c>
      <c r="I510" s="17" t="s">
        <v>119</v>
      </c>
      <c r="J510" s="5"/>
      <c r="K510" s="5"/>
      <c r="L510" s="129"/>
      <c r="M510" s="5"/>
      <c r="N510" s="5"/>
      <c r="O510" s="5"/>
      <c r="P510" s="5"/>
      <c r="Q510" s="51"/>
    </row>
    <row r="511" spans="1:17" ht="24.75" customHeight="1">
      <c r="A511" s="148"/>
      <c r="B511" s="152"/>
      <c r="C511" s="155"/>
      <c r="D511" s="73" t="s">
        <v>97</v>
      </c>
      <c r="E511" s="2">
        <v>82232</v>
      </c>
      <c r="F511" s="2">
        <v>45432</v>
      </c>
      <c r="G511" s="2"/>
      <c r="H511" s="2">
        <v>29825.34</v>
      </c>
      <c r="I511" s="17">
        <f t="shared" si="117"/>
        <v>65.648309561542533</v>
      </c>
      <c r="J511" s="5"/>
      <c r="K511" s="5"/>
      <c r="L511" s="129"/>
      <c r="M511" s="5"/>
      <c r="N511" s="5"/>
      <c r="O511" s="5"/>
      <c r="P511" s="5"/>
      <c r="Q511" s="51"/>
    </row>
    <row r="512" spans="1:17" ht="24.75" customHeight="1">
      <c r="A512" s="148"/>
      <c r="B512" s="152"/>
      <c r="C512" s="155"/>
      <c r="D512" s="73" t="s">
        <v>96</v>
      </c>
      <c r="E512" s="2">
        <v>6788.7</v>
      </c>
      <c r="F512" s="2">
        <v>6788.7</v>
      </c>
      <c r="G512" s="2"/>
      <c r="H512" s="2">
        <v>4456.67</v>
      </c>
      <c r="I512" s="17">
        <f t="shared" si="117"/>
        <v>65.648356828258727</v>
      </c>
      <c r="J512" s="5"/>
      <c r="K512" s="5"/>
      <c r="L512" s="129"/>
      <c r="M512" s="5"/>
      <c r="N512" s="5"/>
      <c r="O512" s="5"/>
      <c r="P512" s="5"/>
      <c r="Q512" s="51"/>
    </row>
    <row r="513" spans="1:17" ht="23.25" customHeight="1">
      <c r="A513" s="148"/>
      <c r="B513" s="152"/>
      <c r="C513" s="155"/>
      <c r="D513" s="73" t="s">
        <v>107</v>
      </c>
      <c r="E513" s="2">
        <v>750000</v>
      </c>
      <c r="F513" s="2">
        <v>750000</v>
      </c>
      <c r="G513" s="2">
        <f t="shared" si="102"/>
        <v>0</v>
      </c>
      <c r="H513" s="2">
        <v>1043126.36</v>
      </c>
      <c r="I513" s="17">
        <f t="shared" si="117"/>
        <v>139.08351466666667</v>
      </c>
      <c r="J513" s="5"/>
      <c r="K513" s="5"/>
      <c r="L513" s="129"/>
      <c r="M513" s="5"/>
      <c r="N513" s="5"/>
      <c r="O513" s="5"/>
      <c r="P513" s="5"/>
      <c r="Q513" s="51"/>
    </row>
    <row r="514" spans="1:17" ht="15" customHeight="1">
      <c r="A514" s="148"/>
      <c r="B514" s="152"/>
      <c r="C514" s="155"/>
      <c r="D514" s="45" t="s">
        <v>109</v>
      </c>
      <c r="E514" s="2">
        <v>20000</v>
      </c>
      <c r="F514" s="2">
        <v>20000</v>
      </c>
      <c r="G514" s="2">
        <f t="shared" si="102"/>
        <v>0</v>
      </c>
      <c r="H514" s="2">
        <v>72834.899999999994</v>
      </c>
      <c r="I514" s="17">
        <f t="shared" si="117"/>
        <v>364.17449999999997</v>
      </c>
      <c r="J514" s="5"/>
      <c r="K514" s="5"/>
      <c r="L514" s="129"/>
      <c r="M514" s="5"/>
      <c r="N514" s="5"/>
      <c r="O514" s="5"/>
      <c r="P514" s="5"/>
      <c r="Q514" s="51"/>
    </row>
    <row r="515" spans="1:17" ht="15" customHeight="1">
      <c r="A515" s="148"/>
      <c r="B515" s="152" t="s">
        <v>83</v>
      </c>
      <c r="C515" s="153" t="s">
        <v>21</v>
      </c>
      <c r="D515" s="73" t="s">
        <v>95</v>
      </c>
      <c r="E515" s="2">
        <f t="shared" ref="E515:F515" si="119">SUM(E516:E519)</f>
        <v>1259500</v>
      </c>
      <c r="F515" s="2">
        <f t="shared" si="119"/>
        <v>1259500</v>
      </c>
      <c r="G515" s="2">
        <f t="shared" si="102"/>
        <v>0</v>
      </c>
      <c r="H515" s="2">
        <f>SUM(H516:H519)</f>
        <v>1259500</v>
      </c>
      <c r="I515" s="17">
        <f t="shared" si="117"/>
        <v>100</v>
      </c>
      <c r="J515" s="47">
        <v>3</v>
      </c>
      <c r="K515" s="47">
        <v>3</v>
      </c>
      <c r="L515" s="17">
        <f t="shared" ref="L515" si="120">K515/J515*100</f>
        <v>100</v>
      </c>
      <c r="M515" s="47">
        <v>3</v>
      </c>
      <c r="N515" s="47">
        <v>3</v>
      </c>
      <c r="O515" s="47">
        <v>3</v>
      </c>
      <c r="P515" s="47">
        <v>3</v>
      </c>
      <c r="Q515" s="50" t="s">
        <v>90</v>
      </c>
    </row>
    <row r="516" spans="1:17" ht="22.5" hidden="1" customHeight="1">
      <c r="A516" s="148"/>
      <c r="B516" s="152"/>
      <c r="C516" s="153"/>
      <c r="D516" s="73" t="s">
        <v>97</v>
      </c>
      <c r="E516" s="2">
        <v>0</v>
      </c>
      <c r="F516" s="2">
        <v>0</v>
      </c>
      <c r="G516" s="2">
        <f t="shared" si="102"/>
        <v>0</v>
      </c>
      <c r="H516" s="2">
        <v>0</v>
      </c>
      <c r="I516" s="17" t="s">
        <v>119</v>
      </c>
      <c r="J516" s="5"/>
      <c r="K516" s="5"/>
      <c r="L516" s="5"/>
      <c r="M516" s="5"/>
      <c r="N516" s="5"/>
      <c r="O516" s="5"/>
      <c r="P516" s="5"/>
      <c r="Q516" s="51"/>
    </row>
    <row r="517" spans="1:17" ht="15" hidden="1" customHeight="1">
      <c r="A517" s="148"/>
      <c r="B517" s="152"/>
      <c r="C517" s="153"/>
      <c r="D517" s="73" t="s">
        <v>96</v>
      </c>
      <c r="E517" s="2">
        <v>0</v>
      </c>
      <c r="F517" s="2">
        <v>0</v>
      </c>
      <c r="G517" s="2">
        <f t="shared" si="102"/>
        <v>0</v>
      </c>
      <c r="H517" s="2">
        <v>0</v>
      </c>
      <c r="I517" s="17" t="s">
        <v>119</v>
      </c>
      <c r="J517" s="5"/>
      <c r="K517" s="5"/>
      <c r="L517" s="5"/>
      <c r="M517" s="5"/>
      <c r="N517" s="5"/>
      <c r="O517" s="5"/>
      <c r="P517" s="5"/>
      <c r="Q517" s="51"/>
    </row>
    <row r="518" spans="1:17" ht="12" customHeight="1">
      <c r="A518" s="148"/>
      <c r="B518" s="152"/>
      <c r="C518" s="153"/>
      <c r="D518" s="73" t="s">
        <v>96</v>
      </c>
      <c r="E518" s="2">
        <v>0</v>
      </c>
      <c r="F518" s="2">
        <v>0</v>
      </c>
      <c r="G518" s="2">
        <f t="shared" si="102"/>
        <v>0</v>
      </c>
      <c r="H518" s="2">
        <v>0</v>
      </c>
      <c r="I518" s="17" t="s">
        <v>119</v>
      </c>
      <c r="J518" s="5"/>
      <c r="K518" s="5"/>
      <c r="L518" s="5"/>
      <c r="M518" s="5"/>
      <c r="N518" s="5"/>
      <c r="O518" s="5"/>
      <c r="P518" s="5"/>
      <c r="Q518" s="51"/>
    </row>
    <row r="519" spans="1:17" ht="24.75" customHeight="1">
      <c r="A519" s="148"/>
      <c r="B519" s="152"/>
      <c r="C519" s="153"/>
      <c r="D519" s="73" t="s">
        <v>107</v>
      </c>
      <c r="E519" s="49">
        <v>1259500</v>
      </c>
      <c r="F519" s="49">
        <v>1259500</v>
      </c>
      <c r="G519" s="49">
        <f t="shared" si="102"/>
        <v>0</v>
      </c>
      <c r="H519" s="49">
        <v>1259500</v>
      </c>
      <c r="I519" s="89">
        <f t="shared" si="117"/>
        <v>100</v>
      </c>
      <c r="J519" s="5"/>
      <c r="K519" s="5"/>
      <c r="L519" s="5"/>
      <c r="M519" s="5"/>
      <c r="N519" s="5"/>
      <c r="O519" s="5"/>
      <c r="P519" s="5"/>
      <c r="Q519" s="29"/>
    </row>
    <row r="520" spans="1:17" s="55" customFormat="1" ht="12" customHeight="1">
      <c r="A520" s="148">
        <v>25</v>
      </c>
      <c r="B520" s="162" t="s">
        <v>84</v>
      </c>
      <c r="C520" s="154" t="s">
        <v>85</v>
      </c>
      <c r="D520" s="84" t="s">
        <v>95</v>
      </c>
      <c r="E520" s="38">
        <f>SUM(E521:E522)</f>
        <v>132507.728</v>
      </c>
      <c r="F520" s="38">
        <f>SUM(F521:F522)</f>
        <v>134520.81200000001</v>
      </c>
      <c r="G520" s="38">
        <f t="shared" si="102"/>
        <v>2013.0840000000026</v>
      </c>
      <c r="H520" s="38">
        <f>SUM(H521:H522)</f>
        <v>134371.554</v>
      </c>
      <c r="I520" s="18">
        <f>H520/F520*100</f>
        <v>99.889044678082968</v>
      </c>
      <c r="J520" s="76">
        <v>11</v>
      </c>
      <c r="K520" s="76">
        <v>11</v>
      </c>
      <c r="L520" s="130">
        <f>K520/J520*100</f>
        <v>100</v>
      </c>
      <c r="M520" s="76">
        <v>9</v>
      </c>
      <c r="N520" s="76">
        <v>9</v>
      </c>
      <c r="O520" s="76">
        <v>16</v>
      </c>
      <c r="P520" s="76">
        <v>16</v>
      </c>
      <c r="Q520" s="188" t="s">
        <v>128</v>
      </c>
    </row>
    <row r="521" spans="1:17" s="55" customFormat="1" ht="23.25" customHeight="1">
      <c r="A521" s="148"/>
      <c r="B521" s="162"/>
      <c r="C521" s="154"/>
      <c r="D521" s="73" t="s">
        <v>97</v>
      </c>
      <c r="E521" s="2">
        <v>0</v>
      </c>
      <c r="F521" s="2">
        <v>0</v>
      </c>
      <c r="G521" s="2">
        <f t="shared" si="102"/>
        <v>0</v>
      </c>
      <c r="H521" s="2">
        <v>0</v>
      </c>
      <c r="I521" s="18" t="s">
        <v>119</v>
      </c>
      <c r="J521" s="47">
        <v>1</v>
      </c>
      <c r="K521" s="47">
        <v>1</v>
      </c>
      <c r="L521" s="131"/>
      <c r="M521" s="47"/>
      <c r="N521" s="76"/>
      <c r="O521" s="76"/>
      <c r="P521" s="76"/>
      <c r="Q521" s="189"/>
    </row>
    <row r="522" spans="1:17" s="55" customFormat="1" ht="18" customHeight="1">
      <c r="A522" s="148"/>
      <c r="B522" s="162"/>
      <c r="C522" s="154"/>
      <c r="D522" s="73" t="s">
        <v>96</v>
      </c>
      <c r="E522" s="2">
        <f>E526+E530</f>
        <v>132507.728</v>
      </c>
      <c r="F522" s="2">
        <f>F526+F530</f>
        <v>134520.81200000001</v>
      </c>
      <c r="G522" s="2">
        <f t="shared" si="102"/>
        <v>2013.0840000000026</v>
      </c>
      <c r="H522" s="2">
        <f>H526+H530</f>
        <v>134371.554</v>
      </c>
      <c r="I522" s="17">
        <f t="shared" ref="I522:I530" si="121">H522/F522*100</f>
        <v>99.889044678082968</v>
      </c>
      <c r="J522" s="76"/>
      <c r="K522" s="76"/>
      <c r="L522" s="18"/>
      <c r="M522" s="76"/>
      <c r="N522" s="76"/>
      <c r="O522" s="76"/>
      <c r="P522" s="76"/>
      <c r="Q522" s="189"/>
    </row>
    <row r="523" spans="1:17" s="55" customFormat="1" ht="34.5" hidden="1" customHeight="1">
      <c r="A523" s="148"/>
      <c r="B523" s="162"/>
      <c r="C523" s="154"/>
      <c r="D523" s="73" t="s">
        <v>107</v>
      </c>
      <c r="E523" s="2">
        <v>0</v>
      </c>
      <c r="F523" s="2">
        <v>0</v>
      </c>
      <c r="G523" s="2">
        <f t="shared" si="102"/>
        <v>0</v>
      </c>
      <c r="H523" s="2">
        <v>0</v>
      </c>
      <c r="I523" s="62" t="s">
        <v>119</v>
      </c>
      <c r="J523" s="132"/>
      <c r="K523" s="76"/>
      <c r="L523" s="17"/>
      <c r="M523" s="76"/>
      <c r="N523" s="76"/>
      <c r="O523" s="76"/>
      <c r="P523" s="76"/>
      <c r="Q523" s="190"/>
    </row>
    <row r="524" spans="1:17" s="55" customFormat="1" ht="16.5" customHeight="1">
      <c r="A524" s="148"/>
      <c r="B524" s="152" t="s">
        <v>134</v>
      </c>
      <c r="C524" s="155" t="s">
        <v>85</v>
      </c>
      <c r="D524" s="73" t="s">
        <v>95</v>
      </c>
      <c r="E524" s="2">
        <f>SUM(E525:E526)</f>
        <v>113998.10799999999</v>
      </c>
      <c r="F524" s="2">
        <f>SUM(F525:F526)</f>
        <v>114501.908</v>
      </c>
      <c r="G524" s="2">
        <f t="shared" ref="G524:G530" si="122">F524-E524</f>
        <v>503.80000000000291</v>
      </c>
      <c r="H524" s="2">
        <f>SUM(H525:H526)</f>
        <v>114501.908</v>
      </c>
      <c r="I524" s="17">
        <f t="shared" si="121"/>
        <v>100</v>
      </c>
      <c r="J524" s="47">
        <v>6</v>
      </c>
      <c r="K524" s="47">
        <v>6</v>
      </c>
      <c r="L524" s="133">
        <f>K524/J524*100</f>
        <v>100</v>
      </c>
      <c r="M524" s="47">
        <v>6</v>
      </c>
      <c r="N524" s="47">
        <v>6</v>
      </c>
      <c r="O524" s="47">
        <v>13</v>
      </c>
      <c r="P524" s="47">
        <v>13</v>
      </c>
      <c r="Q524" s="48" t="s">
        <v>90</v>
      </c>
    </row>
    <row r="525" spans="1:17" s="55" customFormat="1" ht="22.5">
      <c r="A525" s="148"/>
      <c r="B525" s="152"/>
      <c r="C525" s="155"/>
      <c r="D525" s="73" t="s">
        <v>97</v>
      </c>
      <c r="E525" s="2">
        <v>0</v>
      </c>
      <c r="F525" s="2">
        <v>0</v>
      </c>
      <c r="G525" s="2">
        <f t="shared" si="122"/>
        <v>0</v>
      </c>
      <c r="H525" s="2">
        <v>0</v>
      </c>
      <c r="I525" s="18" t="s">
        <v>119</v>
      </c>
      <c r="J525" s="47"/>
      <c r="K525" s="47"/>
      <c r="L525" s="131"/>
      <c r="M525" s="47"/>
      <c r="N525" s="47"/>
      <c r="O525" s="47"/>
      <c r="P525" s="47"/>
      <c r="Q525" s="48"/>
    </row>
    <row r="526" spans="1:17" s="55" customFormat="1" ht="21" customHeight="1">
      <c r="A526" s="148"/>
      <c r="B526" s="152"/>
      <c r="C526" s="155"/>
      <c r="D526" s="73" t="s">
        <v>96</v>
      </c>
      <c r="E526" s="2">
        <v>113998.10799999999</v>
      </c>
      <c r="F526" s="2">
        <v>114501.908</v>
      </c>
      <c r="G526" s="2">
        <f t="shared" si="122"/>
        <v>503.80000000000291</v>
      </c>
      <c r="H526" s="2">
        <v>114501.908</v>
      </c>
      <c r="I526" s="17">
        <f t="shared" si="121"/>
        <v>100</v>
      </c>
      <c r="J526" s="47"/>
      <c r="K526" s="47"/>
      <c r="L526" s="131"/>
      <c r="M526" s="47"/>
      <c r="N526" s="47"/>
      <c r="O526" s="47"/>
      <c r="P526" s="47"/>
      <c r="Q526" s="48"/>
    </row>
    <row r="527" spans="1:17" s="55" customFormat="1" ht="32.25" hidden="1" customHeight="1">
      <c r="A527" s="148"/>
      <c r="B527" s="152"/>
      <c r="C527" s="155"/>
      <c r="D527" s="73" t="s">
        <v>107</v>
      </c>
      <c r="E527" s="2">
        <v>0</v>
      </c>
      <c r="F527" s="2">
        <v>0</v>
      </c>
      <c r="G527" s="2">
        <f t="shared" si="122"/>
        <v>0</v>
      </c>
      <c r="H527" s="2">
        <v>0</v>
      </c>
      <c r="I527" s="17" t="s">
        <v>119</v>
      </c>
      <c r="J527" s="47"/>
      <c r="K527" s="47"/>
      <c r="L527" s="131"/>
      <c r="M527" s="47"/>
      <c r="N527" s="47"/>
      <c r="O527" s="47"/>
      <c r="P527" s="47"/>
      <c r="Q527" s="48"/>
    </row>
    <row r="528" spans="1:17" s="55" customFormat="1" ht="13.5" customHeight="1">
      <c r="A528" s="148"/>
      <c r="B528" s="152" t="s">
        <v>127</v>
      </c>
      <c r="C528" s="155" t="s">
        <v>85</v>
      </c>
      <c r="D528" s="73" t="s">
        <v>95</v>
      </c>
      <c r="E528" s="2">
        <f>SUM(E529:E530)</f>
        <v>18509.62</v>
      </c>
      <c r="F528" s="2">
        <f>SUM(F529:F530)</f>
        <v>20018.903999999999</v>
      </c>
      <c r="G528" s="2">
        <f t="shared" si="122"/>
        <v>1509.2839999999997</v>
      </c>
      <c r="H528" s="2">
        <f>SUM(H529:H530)</f>
        <v>19869.646000000001</v>
      </c>
      <c r="I528" s="17">
        <f t="shared" si="121"/>
        <v>99.254414727199858</v>
      </c>
      <c r="J528" s="47">
        <v>4</v>
      </c>
      <c r="K528" s="47">
        <v>4</v>
      </c>
      <c r="L528" s="133">
        <f>K528/J528*100</f>
        <v>100</v>
      </c>
      <c r="M528" s="47">
        <v>3</v>
      </c>
      <c r="N528" s="47">
        <v>3</v>
      </c>
      <c r="O528" s="47">
        <v>3</v>
      </c>
      <c r="P528" s="47">
        <v>3</v>
      </c>
      <c r="Q528" s="48" t="s">
        <v>90</v>
      </c>
    </row>
    <row r="529" spans="1:17" s="55" customFormat="1" ht="22.5">
      <c r="A529" s="148"/>
      <c r="B529" s="152"/>
      <c r="C529" s="155"/>
      <c r="D529" s="73" t="s">
        <v>97</v>
      </c>
      <c r="E529" s="2">
        <v>0</v>
      </c>
      <c r="F529" s="2">
        <v>0</v>
      </c>
      <c r="G529" s="2">
        <f t="shared" si="122"/>
        <v>0</v>
      </c>
      <c r="H529" s="2">
        <v>0</v>
      </c>
      <c r="I529" s="18" t="s">
        <v>119</v>
      </c>
      <c r="J529" s="47"/>
      <c r="K529" s="47"/>
      <c r="L529" s="131"/>
      <c r="M529" s="47"/>
      <c r="N529" s="47"/>
      <c r="O529" s="47"/>
      <c r="P529" s="47"/>
      <c r="Q529" s="50"/>
    </row>
    <row r="530" spans="1:17" s="55" customFormat="1" ht="24.75" customHeight="1">
      <c r="A530" s="148"/>
      <c r="B530" s="152"/>
      <c r="C530" s="155"/>
      <c r="D530" s="73" t="s">
        <v>96</v>
      </c>
      <c r="E530" s="49">
        <v>18509.62</v>
      </c>
      <c r="F530" s="49">
        <v>20018.903999999999</v>
      </c>
      <c r="G530" s="49">
        <f t="shared" si="122"/>
        <v>1509.2839999999997</v>
      </c>
      <c r="H530" s="49">
        <v>19869.646000000001</v>
      </c>
      <c r="I530" s="89">
        <f t="shared" si="121"/>
        <v>99.254414727199858</v>
      </c>
      <c r="J530" s="47"/>
      <c r="K530" s="47"/>
      <c r="L530" s="131"/>
      <c r="M530" s="47"/>
      <c r="N530" s="47"/>
      <c r="O530" s="47"/>
      <c r="P530" s="47"/>
      <c r="Q530" s="50"/>
    </row>
    <row r="531" spans="1:17" s="55" customFormat="1" ht="22.5" hidden="1">
      <c r="A531" s="148"/>
      <c r="B531" s="152"/>
      <c r="C531" s="155"/>
      <c r="D531" s="73" t="s">
        <v>107</v>
      </c>
      <c r="E531" s="2"/>
      <c r="F531" s="2"/>
      <c r="G531" s="2">
        <f t="shared" ref="G531:G567" si="123">F531-E531</f>
        <v>0</v>
      </c>
      <c r="H531" s="2"/>
      <c r="I531" s="17"/>
      <c r="J531" s="47"/>
      <c r="K531" s="47"/>
      <c r="L531" s="47"/>
      <c r="M531" s="47"/>
      <c r="N531" s="47"/>
      <c r="O531" s="47"/>
      <c r="P531" s="47"/>
      <c r="Q531" s="50"/>
    </row>
    <row r="532" spans="1:17" ht="20.25" customHeight="1">
      <c r="A532" s="148">
        <v>26</v>
      </c>
      <c r="B532" s="162" t="s">
        <v>103</v>
      </c>
      <c r="C532" s="172" t="s">
        <v>86</v>
      </c>
      <c r="D532" s="37" t="s">
        <v>95</v>
      </c>
      <c r="E532" s="38">
        <f>SUM(E534:E538)</f>
        <v>1657191.5999999999</v>
      </c>
      <c r="F532" s="38">
        <f>SUM(F534:F538)</f>
        <v>1669424.3959999999</v>
      </c>
      <c r="G532" s="38">
        <f>F532-E532</f>
        <v>12232.796000000089</v>
      </c>
      <c r="H532" s="38">
        <f>SUM(H534:H538)</f>
        <v>1621539.814</v>
      </c>
      <c r="I532" s="18">
        <f>H532/F532*100</f>
        <v>97.131671124806061</v>
      </c>
      <c r="J532" s="76">
        <v>24</v>
      </c>
      <c r="K532" s="76">
        <v>23</v>
      </c>
      <c r="L532" s="94">
        <f>K532/J532*100</f>
        <v>95.833333333333343</v>
      </c>
      <c r="M532" s="76">
        <v>19</v>
      </c>
      <c r="N532" s="76">
        <v>19</v>
      </c>
      <c r="O532" s="76">
        <v>16</v>
      </c>
      <c r="P532" s="76">
        <v>16</v>
      </c>
      <c r="Q532" s="156" t="s">
        <v>128</v>
      </c>
    </row>
    <row r="533" spans="1:17" ht="69.75" customHeight="1">
      <c r="A533" s="148"/>
      <c r="B533" s="162"/>
      <c r="C533" s="172"/>
      <c r="D533" s="73" t="s">
        <v>96</v>
      </c>
      <c r="E533" s="49">
        <v>1657191.6</v>
      </c>
      <c r="F533" s="49">
        <v>1669424.3959999999</v>
      </c>
      <c r="G533" s="49">
        <f t="shared" si="123"/>
        <v>12232.795999999857</v>
      </c>
      <c r="H533" s="49">
        <v>1621539.814</v>
      </c>
      <c r="I533" s="89">
        <f t="shared" ref="I533:I538" si="124">H533/F533*100</f>
        <v>97.131671124806061</v>
      </c>
      <c r="J533" s="53">
        <v>2</v>
      </c>
      <c r="K533" s="53">
        <v>2</v>
      </c>
      <c r="L533" s="94"/>
      <c r="M533" s="47"/>
      <c r="N533" s="47"/>
      <c r="O533" s="47"/>
      <c r="P533" s="47"/>
      <c r="Q533" s="158"/>
    </row>
    <row r="534" spans="1:17" ht="42" customHeight="1">
      <c r="A534" s="148"/>
      <c r="B534" s="140" t="s">
        <v>186</v>
      </c>
      <c r="C534" s="69" t="s">
        <v>86</v>
      </c>
      <c r="D534" s="73" t="s">
        <v>96</v>
      </c>
      <c r="E534" s="49">
        <v>0</v>
      </c>
      <c r="F534" s="49">
        <v>0</v>
      </c>
      <c r="G534" s="49">
        <f t="shared" si="123"/>
        <v>0</v>
      </c>
      <c r="H534" s="49">
        <v>0</v>
      </c>
      <c r="I534" s="49" t="s">
        <v>119</v>
      </c>
      <c r="J534" s="53">
        <v>2</v>
      </c>
      <c r="K534" s="53">
        <v>2</v>
      </c>
      <c r="L534" s="134">
        <f t="shared" ref="L534:L543" si="125">K534/J534*100</f>
        <v>100</v>
      </c>
      <c r="M534" s="53">
        <v>4</v>
      </c>
      <c r="N534" s="53">
        <v>4</v>
      </c>
      <c r="O534" s="53">
        <v>6</v>
      </c>
      <c r="P534" s="53">
        <v>6</v>
      </c>
      <c r="Q534" s="125" t="s">
        <v>90</v>
      </c>
    </row>
    <row r="535" spans="1:17" ht="37.5" customHeight="1">
      <c r="A535" s="148"/>
      <c r="B535" s="72" t="s">
        <v>104</v>
      </c>
      <c r="C535" s="69" t="s">
        <v>86</v>
      </c>
      <c r="D535" s="73" t="s">
        <v>96</v>
      </c>
      <c r="E535" s="49">
        <v>152508</v>
      </c>
      <c r="F535" s="49">
        <v>152508.03200000001</v>
      </c>
      <c r="G535" s="49">
        <f t="shared" si="123"/>
        <v>3.2000000006519258E-2</v>
      </c>
      <c r="H535" s="49">
        <v>104955.227</v>
      </c>
      <c r="I535" s="89">
        <f t="shared" si="124"/>
        <v>68.819475029354521</v>
      </c>
      <c r="J535" s="53">
        <v>2</v>
      </c>
      <c r="K535" s="53">
        <v>2</v>
      </c>
      <c r="L535" s="134">
        <f t="shared" si="125"/>
        <v>100</v>
      </c>
      <c r="M535" s="53">
        <v>2</v>
      </c>
      <c r="N535" s="53">
        <v>2</v>
      </c>
      <c r="O535" s="53">
        <v>2</v>
      </c>
      <c r="P535" s="53">
        <v>2</v>
      </c>
      <c r="Q535" s="125" t="s">
        <v>90</v>
      </c>
    </row>
    <row r="536" spans="1:17" ht="39" customHeight="1">
      <c r="A536" s="148"/>
      <c r="B536" s="72" t="s">
        <v>105</v>
      </c>
      <c r="C536" s="69" t="s">
        <v>86</v>
      </c>
      <c r="D536" s="73" t="s">
        <v>96</v>
      </c>
      <c r="E536" s="49">
        <v>1360243.7</v>
      </c>
      <c r="F536" s="49">
        <v>1359726.32</v>
      </c>
      <c r="G536" s="49">
        <f t="shared" si="123"/>
        <v>-517.37999999988824</v>
      </c>
      <c r="H536" s="49">
        <v>1359726.32</v>
      </c>
      <c r="I536" s="89">
        <f t="shared" si="124"/>
        <v>100</v>
      </c>
      <c r="J536" s="53">
        <v>10</v>
      </c>
      <c r="K536" s="53">
        <v>9</v>
      </c>
      <c r="L536" s="58">
        <f t="shared" si="125"/>
        <v>90</v>
      </c>
      <c r="M536" s="53">
        <v>9</v>
      </c>
      <c r="N536" s="53">
        <v>9</v>
      </c>
      <c r="O536" s="53">
        <v>6</v>
      </c>
      <c r="P536" s="53">
        <v>6</v>
      </c>
      <c r="Q536" s="125" t="s">
        <v>90</v>
      </c>
    </row>
    <row r="537" spans="1:17" ht="99.75" customHeight="1">
      <c r="A537" s="148"/>
      <c r="B537" s="72" t="s">
        <v>106</v>
      </c>
      <c r="C537" s="69" t="s">
        <v>86</v>
      </c>
      <c r="D537" s="73" t="s">
        <v>96</v>
      </c>
      <c r="E537" s="49">
        <v>100439.9</v>
      </c>
      <c r="F537" s="49">
        <v>110297.198</v>
      </c>
      <c r="G537" s="49">
        <f t="shared" si="123"/>
        <v>9857.2980000000098</v>
      </c>
      <c r="H537" s="49">
        <v>109999.715</v>
      </c>
      <c r="I537" s="89">
        <f t="shared" si="124"/>
        <v>99.730289612615536</v>
      </c>
      <c r="J537" s="53">
        <v>3</v>
      </c>
      <c r="K537" s="53">
        <v>3</v>
      </c>
      <c r="L537" s="134">
        <f t="shared" si="125"/>
        <v>100</v>
      </c>
      <c r="M537" s="53">
        <v>1</v>
      </c>
      <c r="N537" s="53">
        <v>1</v>
      </c>
      <c r="O537" s="53">
        <v>1</v>
      </c>
      <c r="P537" s="53">
        <v>1</v>
      </c>
      <c r="Q537" s="125" t="s">
        <v>90</v>
      </c>
    </row>
    <row r="538" spans="1:17" ht="60" customHeight="1">
      <c r="A538" s="148"/>
      <c r="B538" s="140" t="s">
        <v>187</v>
      </c>
      <c r="C538" s="69" t="s">
        <v>157</v>
      </c>
      <c r="D538" s="73" t="s">
        <v>96</v>
      </c>
      <c r="E538" s="49">
        <v>44000</v>
      </c>
      <c r="F538" s="49">
        <v>46892.845999999998</v>
      </c>
      <c r="G538" s="49">
        <f t="shared" si="123"/>
        <v>2892.8459999999977</v>
      </c>
      <c r="H538" s="49">
        <v>46858.552000000003</v>
      </c>
      <c r="I538" s="89">
        <f t="shared" si="124"/>
        <v>99.92686730935462</v>
      </c>
      <c r="J538" s="53">
        <v>5</v>
      </c>
      <c r="K538" s="53">
        <v>5</v>
      </c>
      <c r="L538" s="134">
        <f t="shared" si="125"/>
        <v>100</v>
      </c>
      <c r="M538" s="53">
        <v>3</v>
      </c>
      <c r="N538" s="53">
        <v>3</v>
      </c>
      <c r="O538" s="53">
        <v>1</v>
      </c>
      <c r="P538" s="53">
        <v>1</v>
      </c>
      <c r="Q538" s="125" t="s">
        <v>90</v>
      </c>
    </row>
    <row r="539" spans="1:17" ht="15.75" customHeight="1">
      <c r="A539" s="159">
        <v>27</v>
      </c>
      <c r="B539" s="162" t="s">
        <v>87</v>
      </c>
      <c r="C539" s="172" t="s">
        <v>89</v>
      </c>
      <c r="D539" s="71" t="s">
        <v>95</v>
      </c>
      <c r="E539" s="38">
        <v>149430.58199999999</v>
      </c>
      <c r="F539" s="38">
        <f>F540+F541</f>
        <v>243409.954</v>
      </c>
      <c r="G539" s="38">
        <f t="shared" si="123"/>
        <v>93979.372000000003</v>
      </c>
      <c r="H539" s="38">
        <f>H540+H541</f>
        <v>242005.85200000001</v>
      </c>
      <c r="I539" s="18">
        <f>H539/F539*100</f>
        <v>99.423153417957593</v>
      </c>
      <c r="J539" s="76">
        <v>40</v>
      </c>
      <c r="K539" s="76">
        <v>40</v>
      </c>
      <c r="L539" s="94">
        <f t="shared" si="125"/>
        <v>100</v>
      </c>
      <c r="M539" s="76">
        <v>3</v>
      </c>
      <c r="N539" s="76">
        <v>3</v>
      </c>
      <c r="O539" s="95">
        <v>12</v>
      </c>
      <c r="P539" s="95">
        <v>12</v>
      </c>
      <c r="Q539" s="156" t="s">
        <v>128</v>
      </c>
    </row>
    <row r="540" spans="1:17" s="135" customFormat="1" ht="22.5">
      <c r="A540" s="160"/>
      <c r="B540" s="162"/>
      <c r="C540" s="172"/>
      <c r="D540" s="73" t="s">
        <v>97</v>
      </c>
      <c r="E540" s="2">
        <v>0</v>
      </c>
      <c r="F540" s="2">
        <v>0</v>
      </c>
      <c r="G540" s="2">
        <f t="shared" si="123"/>
        <v>0</v>
      </c>
      <c r="H540" s="2">
        <v>0</v>
      </c>
      <c r="I540" s="18" t="s">
        <v>119</v>
      </c>
      <c r="J540" s="47">
        <v>1</v>
      </c>
      <c r="K540" s="47">
        <v>1</v>
      </c>
      <c r="L540" s="133">
        <f t="shared" si="125"/>
        <v>100</v>
      </c>
      <c r="M540" s="76"/>
      <c r="N540" s="76"/>
      <c r="O540" s="76"/>
      <c r="P540" s="76"/>
      <c r="Q540" s="157"/>
    </row>
    <row r="541" spans="1:17" s="135" customFormat="1" ht="16.5" customHeight="1">
      <c r="A541" s="160"/>
      <c r="B541" s="162"/>
      <c r="C541" s="172"/>
      <c r="D541" s="73" t="s">
        <v>96</v>
      </c>
      <c r="E541" s="2">
        <v>149430.58199999999</v>
      </c>
      <c r="F541" s="2">
        <v>243409.954</v>
      </c>
      <c r="G541" s="2">
        <f t="shared" si="123"/>
        <v>93979.372000000003</v>
      </c>
      <c r="H541" s="2">
        <v>242005.85200000001</v>
      </c>
      <c r="I541" s="17">
        <f t="shared" ref="I541:I548" si="126">H541/F541*100</f>
        <v>99.423153417957593</v>
      </c>
      <c r="J541" s="76"/>
      <c r="K541" s="76"/>
      <c r="L541" s="130"/>
      <c r="M541" s="76"/>
      <c r="N541" s="76"/>
      <c r="O541" s="76"/>
      <c r="P541" s="76"/>
      <c r="Q541" s="157"/>
    </row>
    <row r="542" spans="1:17" s="135" customFormat="1" ht="26.25" hidden="1" customHeight="1">
      <c r="A542" s="160"/>
      <c r="B542" s="162"/>
      <c r="C542" s="172"/>
      <c r="D542" s="73" t="s">
        <v>107</v>
      </c>
      <c r="E542" s="2"/>
      <c r="F542" s="2">
        <v>0</v>
      </c>
      <c r="G542" s="2">
        <f t="shared" si="123"/>
        <v>0</v>
      </c>
      <c r="H542" s="2">
        <v>0</v>
      </c>
      <c r="I542" s="18" t="s">
        <v>119</v>
      </c>
      <c r="J542" s="76"/>
      <c r="K542" s="76"/>
      <c r="L542" s="130"/>
      <c r="M542" s="76"/>
      <c r="N542" s="76"/>
      <c r="O542" s="76"/>
      <c r="P542" s="76"/>
      <c r="Q542" s="158"/>
    </row>
    <row r="543" spans="1:17" ht="18.75" customHeight="1">
      <c r="A543" s="160"/>
      <c r="B543" s="152" t="s">
        <v>88</v>
      </c>
      <c r="C543" s="153" t="s">
        <v>89</v>
      </c>
      <c r="D543" s="69" t="s">
        <v>95</v>
      </c>
      <c r="E543" s="2">
        <v>51060.014000000003</v>
      </c>
      <c r="F543" s="2">
        <f>F544+F545</f>
        <v>141119.60399999999</v>
      </c>
      <c r="G543" s="2">
        <f t="shared" si="123"/>
        <v>90059.59</v>
      </c>
      <c r="H543" s="2">
        <f>H544+H545</f>
        <v>140138.171</v>
      </c>
      <c r="I543" s="17">
        <f t="shared" si="126"/>
        <v>99.304538156158657</v>
      </c>
      <c r="J543" s="47">
        <v>37</v>
      </c>
      <c r="K543" s="47">
        <v>37</v>
      </c>
      <c r="L543" s="56">
        <f t="shared" si="125"/>
        <v>100</v>
      </c>
      <c r="M543" s="47">
        <v>1</v>
      </c>
      <c r="N543" s="47">
        <v>1</v>
      </c>
      <c r="O543" s="47">
        <v>10</v>
      </c>
      <c r="P543" s="47">
        <v>10</v>
      </c>
      <c r="Q543" s="48" t="s">
        <v>90</v>
      </c>
    </row>
    <row r="544" spans="1:17" ht="22.5">
      <c r="A544" s="160"/>
      <c r="B544" s="152"/>
      <c r="C544" s="153"/>
      <c r="D544" s="73" t="s">
        <v>97</v>
      </c>
      <c r="E544" s="49"/>
      <c r="F544" s="2">
        <v>0</v>
      </c>
      <c r="G544" s="2">
        <f t="shared" si="123"/>
        <v>0</v>
      </c>
      <c r="H544" s="2">
        <v>0</v>
      </c>
      <c r="I544" s="18" t="s">
        <v>119</v>
      </c>
      <c r="J544" s="47"/>
      <c r="K544" s="47"/>
      <c r="L544" s="130"/>
      <c r="M544" s="47"/>
      <c r="N544" s="47"/>
      <c r="O544" s="47"/>
      <c r="P544" s="47"/>
      <c r="Q544" s="50"/>
    </row>
    <row r="545" spans="1:17" ht="27.75" customHeight="1">
      <c r="A545" s="160"/>
      <c r="B545" s="152"/>
      <c r="C545" s="153"/>
      <c r="D545" s="45" t="s">
        <v>96</v>
      </c>
      <c r="E545" s="2">
        <v>51060.014000000003</v>
      </c>
      <c r="F545" s="2">
        <v>141119.60399999999</v>
      </c>
      <c r="G545" s="2">
        <f t="shared" si="123"/>
        <v>90059.59</v>
      </c>
      <c r="H545" s="2">
        <v>140138.171</v>
      </c>
      <c r="I545" s="17">
        <f t="shared" si="126"/>
        <v>99.304538156158657</v>
      </c>
      <c r="J545" s="47"/>
      <c r="K545" s="47"/>
      <c r="L545" s="19"/>
      <c r="M545" s="47"/>
      <c r="N545" s="47"/>
      <c r="O545" s="47"/>
      <c r="P545" s="47"/>
      <c r="Q545" s="50"/>
    </row>
    <row r="546" spans="1:17" ht="24" hidden="1" customHeight="1">
      <c r="A546" s="160"/>
      <c r="B546" s="152"/>
      <c r="C546" s="153"/>
      <c r="D546" s="73" t="s">
        <v>107</v>
      </c>
      <c r="E546" s="49"/>
      <c r="F546" s="49"/>
      <c r="G546" s="2">
        <f t="shared" si="123"/>
        <v>0</v>
      </c>
      <c r="H546" s="49"/>
      <c r="I546" s="62" t="s">
        <v>119</v>
      </c>
      <c r="J546" s="53"/>
      <c r="K546" s="47"/>
      <c r="L546" s="19"/>
      <c r="M546" s="47"/>
      <c r="N546" s="47"/>
      <c r="O546" s="47"/>
      <c r="P546" s="47"/>
      <c r="Q546" s="48"/>
    </row>
    <row r="547" spans="1:17" ht="19.5" customHeight="1">
      <c r="A547" s="160"/>
      <c r="B547" s="152" t="s">
        <v>188</v>
      </c>
      <c r="C547" s="153" t="s">
        <v>89</v>
      </c>
      <c r="D547" s="73" t="s">
        <v>95</v>
      </c>
      <c r="E547" s="2">
        <f>E548</f>
        <v>98370.567999999999</v>
      </c>
      <c r="F547" s="2">
        <f>F548</f>
        <v>102290.35</v>
      </c>
      <c r="G547" s="49">
        <f t="shared" si="123"/>
        <v>3919.7820000000065</v>
      </c>
      <c r="H547" s="2">
        <f>H548</f>
        <v>101867.681</v>
      </c>
      <c r="I547" s="89">
        <f t="shared" si="126"/>
        <v>99.586794844283929</v>
      </c>
      <c r="J547" s="53">
        <v>2</v>
      </c>
      <c r="K547" s="53">
        <v>2</v>
      </c>
      <c r="L547" s="56">
        <f t="shared" ref="L547" si="127">K547/J547*100</f>
        <v>100</v>
      </c>
      <c r="M547" s="53">
        <v>2</v>
      </c>
      <c r="N547" s="53">
        <v>2</v>
      </c>
      <c r="O547" s="53">
        <v>2</v>
      </c>
      <c r="P547" s="53">
        <v>2</v>
      </c>
      <c r="Q547" s="50"/>
    </row>
    <row r="548" spans="1:17" ht="41.25" customHeight="1">
      <c r="A548" s="161"/>
      <c r="B548" s="152"/>
      <c r="C548" s="153"/>
      <c r="D548" s="73" t="s">
        <v>96</v>
      </c>
      <c r="E548" s="49">
        <v>98370.567999999999</v>
      </c>
      <c r="F548" s="49">
        <v>102290.35</v>
      </c>
      <c r="G548" s="49">
        <f t="shared" si="123"/>
        <v>3919.7820000000065</v>
      </c>
      <c r="H548" s="49">
        <v>101867.681</v>
      </c>
      <c r="I548" s="89">
        <f t="shared" si="126"/>
        <v>99.586794844283929</v>
      </c>
      <c r="J548" s="53"/>
      <c r="K548" s="47"/>
      <c r="L548" s="19"/>
      <c r="M548" s="47"/>
      <c r="N548" s="47"/>
      <c r="O548" s="47"/>
      <c r="P548" s="47"/>
      <c r="Q548" s="50"/>
    </row>
    <row r="549" spans="1:17" ht="16.5" customHeight="1">
      <c r="A549" s="159">
        <v>28</v>
      </c>
      <c r="B549" s="162" t="s">
        <v>189</v>
      </c>
      <c r="C549" s="172" t="s">
        <v>99</v>
      </c>
      <c r="D549" s="71" t="s">
        <v>95</v>
      </c>
      <c r="E549" s="38">
        <f>E550+E551+E552</f>
        <v>417002.00900000002</v>
      </c>
      <c r="F549" s="38">
        <f>F550+F551+F552</f>
        <v>430673.44900000002</v>
      </c>
      <c r="G549" s="38">
        <f t="shared" ref="G549" si="128">F549-E549</f>
        <v>13671.440000000002</v>
      </c>
      <c r="H549" s="38">
        <f>H550+H551+H552</f>
        <v>426796.83500000002</v>
      </c>
      <c r="I549" s="18">
        <f t="shared" ref="I549:I567" si="129">H549/F549*100</f>
        <v>99.099871605969383</v>
      </c>
      <c r="J549" s="76">
        <v>15</v>
      </c>
      <c r="K549" s="76">
        <v>15</v>
      </c>
      <c r="L549" s="130">
        <f t="shared" ref="L549" si="130">K549/J549*100</f>
        <v>100</v>
      </c>
      <c r="M549" s="76">
        <v>16</v>
      </c>
      <c r="N549" s="76">
        <v>16</v>
      </c>
      <c r="O549" s="76">
        <v>134</v>
      </c>
      <c r="P549" s="76">
        <v>134</v>
      </c>
      <c r="Q549" s="156" t="s">
        <v>128</v>
      </c>
    </row>
    <row r="550" spans="1:17" ht="22.5">
      <c r="A550" s="160"/>
      <c r="B550" s="162"/>
      <c r="C550" s="172"/>
      <c r="D550" s="73" t="s">
        <v>97</v>
      </c>
      <c r="E550" s="2">
        <v>0</v>
      </c>
      <c r="F550" s="2">
        <v>0</v>
      </c>
      <c r="G550" s="2">
        <f t="shared" si="123"/>
        <v>0</v>
      </c>
      <c r="H550" s="2">
        <f>H554+H558+H566</f>
        <v>0</v>
      </c>
      <c r="I550" s="17" t="s">
        <v>119</v>
      </c>
      <c r="J550" s="47">
        <v>4</v>
      </c>
      <c r="K550" s="47">
        <v>4</v>
      </c>
      <c r="L550" s="133"/>
      <c r="M550" s="76"/>
      <c r="N550" s="76"/>
      <c r="O550" s="76"/>
      <c r="P550" s="76"/>
      <c r="Q550" s="157"/>
    </row>
    <row r="551" spans="1:17" ht="17.25" customHeight="1">
      <c r="A551" s="160"/>
      <c r="B551" s="162"/>
      <c r="C551" s="172"/>
      <c r="D551" s="45" t="s">
        <v>96</v>
      </c>
      <c r="E551" s="2">
        <f>E555+E559+E563+E567</f>
        <v>417002.00900000002</v>
      </c>
      <c r="F551" s="2">
        <f>F555+F559+F563+F567</f>
        <v>430673.44900000002</v>
      </c>
      <c r="G551" s="2">
        <f t="shared" si="123"/>
        <v>13671.440000000002</v>
      </c>
      <c r="H551" s="2">
        <f>H555+H559+H563+H567</f>
        <v>426796.83500000002</v>
      </c>
      <c r="I551" s="17">
        <f t="shared" si="129"/>
        <v>99.099871605969383</v>
      </c>
      <c r="J551" s="76"/>
      <c r="K551" s="76"/>
      <c r="L551" s="19"/>
      <c r="M551" s="76"/>
      <c r="N551" s="76"/>
      <c r="O551" s="76"/>
      <c r="P551" s="76"/>
      <c r="Q551" s="157"/>
    </row>
    <row r="552" spans="1:17" ht="24" customHeight="1">
      <c r="A552" s="160"/>
      <c r="B552" s="162"/>
      <c r="C552" s="172"/>
      <c r="D552" s="73" t="s">
        <v>107</v>
      </c>
      <c r="E552" s="49">
        <v>0</v>
      </c>
      <c r="F552" s="49">
        <v>0</v>
      </c>
      <c r="G552" s="49">
        <f t="shared" si="123"/>
        <v>0</v>
      </c>
      <c r="H552" s="49">
        <f>H556+H560</f>
        <v>0</v>
      </c>
      <c r="I552" s="89" t="s">
        <v>119</v>
      </c>
      <c r="J552" s="76"/>
      <c r="K552" s="76"/>
      <c r="L552" s="19"/>
      <c r="M552" s="76"/>
      <c r="N552" s="76"/>
      <c r="O552" s="76"/>
      <c r="P552" s="76"/>
      <c r="Q552" s="158"/>
    </row>
    <row r="553" spans="1:17" ht="17.25" customHeight="1">
      <c r="A553" s="170"/>
      <c r="B553" s="169" t="s">
        <v>190</v>
      </c>
      <c r="C553" s="153" t="s">
        <v>99</v>
      </c>
      <c r="D553" s="69" t="s">
        <v>95</v>
      </c>
      <c r="E553" s="2">
        <f>E554+E555+E556</f>
        <v>15341.68</v>
      </c>
      <c r="F553" s="2">
        <f>F554+F555+F556</f>
        <v>15311.013999999999</v>
      </c>
      <c r="G553" s="2">
        <f t="shared" si="123"/>
        <v>-30.666000000001077</v>
      </c>
      <c r="H553" s="2">
        <f>H554+H555+H556</f>
        <v>15143.174000000001</v>
      </c>
      <c r="I553" s="17">
        <f t="shared" si="129"/>
        <v>98.903795659777998</v>
      </c>
      <c r="J553" s="79">
        <v>3</v>
      </c>
      <c r="K553" s="79">
        <v>3</v>
      </c>
      <c r="L553" s="133">
        <f t="shared" ref="L553" si="131">K553/J553*100</f>
        <v>100</v>
      </c>
      <c r="M553" s="79">
        <v>5</v>
      </c>
      <c r="N553" s="79">
        <v>5</v>
      </c>
      <c r="O553" s="79">
        <v>55</v>
      </c>
      <c r="P553" s="79">
        <v>55</v>
      </c>
      <c r="Q553" s="48" t="s">
        <v>90</v>
      </c>
    </row>
    <row r="554" spans="1:17" ht="21.75" customHeight="1">
      <c r="A554" s="170"/>
      <c r="B554" s="169"/>
      <c r="C554" s="153"/>
      <c r="D554" s="73" t="s">
        <v>97</v>
      </c>
      <c r="E554" s="136">
        <v>0</v>
      </c>
      <c r="F554" s="136">
        <v>0</v>
      </c>
      <c r="G554" s="2">
        <f t="shared" si="123"/>
        <v>0</v>
      </c>
      <c r="H554" s="136">
        <v>0</v>
      </c>
      <c r="I554" s="17" t="s">
        <v>119</v>
      </c>
      <c r="J554" s="136"/>
      <c r="K554" s="136"/>
      <c r="L554" s="136"/>
      <c r="M554" s="136"/>
      <c r="N554" s="136"/>
      <c r="O554" s="136"/>
      <c r="P554" s="136"/>
      <c r="Q554" s="137"/>
    </row>
    <row r="555" spans="1:17" ht="15.75" customHeight="1">
      <c r="A555" s="170"/>
      <c r="B555" s="169"/>
      <c r="C555" s="153"/>
      <c r="D555" s="73" t="s">
        <v>96</v>
      </c>
      <c r="E555" s="2">
        <v>15341.68</v>
      </c>
      <c r="F555" s="2">
        <v>15311.013999999999</v>
      </c>
      <c r="G555" s="2">
        <f t="shared" si="123"/>
        <v>-30.666000000001077</v>
      </c>
      <c r="H555" s="2">
        <v>15143.174000000001</v>
      </c>
      <c r="I555" s="17">
        <f t="shared" si="129"/>
        <v>98.903795659777998</v>
      </c>
      <c r="J555" s="136"/>
      <c r="K555" s="136"/>
      <c r="L555" s="136"/>
      <c r="M555" s="136"/>
      <c r="N555" s="136"/>
      <c r="O555" s="136"/>
      <c r="P555" s="136"/>
      <c r="Q555" s="137"/>
    </row>
    <row r="556" spans="1:17" ht="22.5" customHeight="1">
      <c r="A556" s="170"/>
      <c r="B556" s="169"/>
      <c r="C556" s="153"/>
      <c r="D556" s="73" t="s">
        <v>107</v>
      </c>
      <c r="E556" s="136">
        <v>0</v>
      </c>
      <c r="F556" s="136">
        <v>0</v>
      </c>
      <c r="G556" s="2">
        <f t="shared" si="123"/>
        <v>0</v>
      </c>
      <c r="H556" s="136">
        <v>0</v>
      </c>
      <c r="I556" s="17" t="s">
        <v>119</v>
      </c>
      <c r="J556" s="136"/>
      <c r="K556" s="136"/>
      <c r="L556" s="136"/>
      <c r="M556" s="136"/>
      <c r="N556" s="136"/>
      <c r="O556" s="136"/>
      <c r="P556" s="136"/>
      <c r="Q556" s="137"/>
    </row>
    <row r="557" spans="1:17" ht="18.75" customHeight="1">
      <c r="A557" s="170"/>
      <c r="B557" s="169" t="s">
        <v>191</v>
      </c>
      <c r="C557" s="153" t="s">
        <v>142</v>
      </c>
      <c r="D557" s="69" t="s">
        <v>95</v>
      </c>
      <c r="E557" s="2">
        <f>E558+E559+E560</f>
        <v>254.67400000000001</v>
      </c>
      <c r="F557" s="2">
        <f>F558+F559+F560</f>
        <v>254.67400000000001</v>
      </c>
      <c r="G557" s="2">
        <f t="shared" ref="G557" si="132">F557-E557</f>
        <v>0</v>
      </c>
      <c r="H557" s="2">
        <f>H558+H559+H560</f>
        <v>239.63399999999999</v>
      </c>
      <c r="I557" s="17">
        <f t="shared" si="129"/>
        <v>94.094410893927133</v>
      </c>
      <c r="J557" s="47">
        <v>3</v>
      </c>
      <c r="K557" s="47">
        <v>3</v>
      </c>
      <c r="L557" s="133">
        <f t="shared" ref="L557" si="133">K557/J557*100</f>
        <v>100</v>
      </c>
      <c r="M557" s="47">
        <v>3</v>
      </c>
      <c r="N557" s="47">
        <v>3</v>
      </c>
      <c r="O557" s="47">
        <v>9</v>
      </c>
      <c r="P557" s="47">
        <v>9</v>
      </c>
      <c r="Q557" s="48" t="s">
        <v>90</v>
      </c>
    </row>
    <row r="558" spans="1:17" ht="21.75" customHeight="1">
      <c r="A558" s="170"/>
      <c r="B558" s="169"/>
      <c r="C558" s="153"/>
      <c r="D558" s="73" t="s">
        <v>97</v>
      </c>
      <c r="E558" s="136">
        <v>0</v>
      </c>
      <c r="F558" s="136">
        <v>0</v>
      </c>
      <c r="G558" s="2">
        <f t="shared" si="123"/>
        <v>0</v>
      </c>
      <c r="H558" s="136">
        <v>0</v>
      </c>
      <c r="I558" s="17" t="s">
        <v>119</v>
      </c>
      <c r="J558" s="47"/>
      <c r="K558" s="47"/>
      <c r="L558" s="47"/>
      <c r="M558" s="47"/>
      <c r="N558" s="47"/>
      <c r="O558" s="47"/>
      <c r="P558" s="47"/>
      <c r="Q558" s="48"/>
    </row>
    <row r="559" spans="1:17" ht="21" customHeight="1">
      <c r="A559" s="170"/>
      <c r="B559" s="169"/>
      <c r="C559" s="153"/>
      <c r="D559" s="45" t="s">
        <v>96</v>
      </c>
      <c r="E559" s="47">
        <v>254.67400000000001</v>
      </c>
      <c r="F559" s="47">
        <v>254.67400000000001</v>
      </c>
      <c r="G559" s="2">
        <f t="shared" si="123"/>
        <v>0</v>
      </c>
      <c r="H559" s="47">
        <v>239.63399999999999</v>
      </c>
      <c r="I559" s="17">
        <f t="shared" si="129"/>
        <v>94.094410893927133</v>
      </c>
      <c r="J559" s="47"/>
      <c r="K559" s="47"/>
      <c r="L559" s="47"/>
      <c r="M559" s="47"/>
      <c r="N559" s="47"/>
      <c r="O559" s="47"/>
      <c r="P559" s="47"/>
      <c r="Q559" s="48"/>
    </row>
    <row r="560" spans="1:17" ht="24" customHeight="1">
      <c r="A560" s="170"/>
      <c r="B560" s="169"/>
      <c r="C560" s="153"/>
      <c r="D560" s="73" t="s">
        <v>107</v>
      </c>
      <c r="E560" s="136">
        <v>0</v>
      </c>
      <c r="F560" s="136">
        <v>0</v>
      </c>
      <c r="G560" s="2">
        <f t="shared" si="123"/>
        <v>0</v>
      </c>
      <c r="H560" s="136">
        <v>0</v>
      </c>
      <c r="I560" s="17" t="s">
        <v>119</v>
      </c>
      <c r="J560" s="47"/>
      <c r="K560" s="47"/>
      <c r="L560" s="47"/>
      <c r="M560" s="47"/>
      <c r="N560" s="47"/>
      <c r="O560" s="47"/>
      <c r="P560" s="47"/>
      <c r="Q560" s="48"/>
    </row>
    <row r="561" spans="1:17" ht="21" customHeight="1">
      <c r="A561" s="170"/>
      <c r="B561" s="169" t="s">
        <v>192</v>
      </c>
      <c r="C561" s="153" t="s">
        <v>146</v>
      </c>
      <c r="D561" s="69" t="s">
        <v>95</v>
      </c>
      <c r="E561" s="2">
        <f>E562+E563+E564</f>
        <v>400895.65500000003</v>
      </c>
      <c r="F561" s="2">
        <f>F562+F563+F564</f>
        <v>414597.761</v>
      </c>
      <c r="G561" s="2">
        <f t="shared" si="123"/>
        <v>13702.105999999971</v>
      </c>
      <c r="H561" s="2">
        <f>H562+H563+H564</f>
        <v>410918.28200000001</v>
      </c>
      <c r="I561" s="17">
        <f t="shared" ref="I561" si="134">H561/F561*100</f>
        <v>99.112518362104709</v>
      </c>
      <c r="J561" s="47">
        <v>3</v>
      </c>
      <c r="K561" s="47">
        <v>3</v>
      </c>
      <c r="L561" s="133">
        <f t="shared" ref="L561" si="135">K561/J561*100</f>
        <v>100</v>
      </c>
      <c r="M561" s="47">
        <v>6</v>
      </c>
      <c r="N561" s="47">
        <v>6</v>
      </c>
      <c r="O561" s="47">
        <v>48</v>
      </c>
      <c r="P561" s="47">
        <v>48</v>
      </c>
      <c r="Q561" s="48" t="s">
        <v>90</v>
      </c>
    </row>
    <row r="562" spans="1:17" ht="24.75" customHeight="1">
      <c r="A562" s="170"/>
      <c r="B562" s="169"/>
      <c r="C562" s="153"/>
      <c r="D562" s="73" t="s">
        <v>97</v>
      </c>
      <c r="E562" s="136">
        <v>0</v>
      </c>
      <c r="F562" s="136">
        <v>0</v>
      </c>
      <c r="G562" s="2">
        <f t="shared" si="123"/>
        <v>0</v>
      </c>
      <c r="H562" s="136">
        <v>0</v>
      </c>
      <c r="I562" s="17" t="s">
        <v>119</v>
      </c>
      <c r="J562" s="47"/>
      <c r="K562" s="47"/>
      <c r="L562" s="47"/>
      <c r="M562" s="47"/>
      <c r="N562" s="47"/>
      <c r="O562" s="47"/>
      <c r="P562" s="47"/>
      <c r="Q562" s="48"/>
    </row>
    <row r="563" spans="1:17" ht="23.25" customHeight="1">
      <c r="A563" s="170"/>
      <c r="B563" s="169"/>
      <c r="C563" s="153"/>
      <c r="D563" s="45" t="s">
        <v>96</v>
      </c>
      <c r="E563" s="2">
        <v>400895.65500000003</v>
      </c>
      <c r="F563" s="2">
        <v>414597.761</v>
      </c>
      <c r="G563" s="2">
        <f t="shared" si="123"/>
        <v>13702.105999999971</v>
      </c>
      <c r="H563" s="2">
        <v>410918.28200000001</v>
      </c>
      <c r="I563" s="17">
        <f t="shared" ref="I563" si="136">H563/F563*100</f>
        <v>99.112518362104709</v>
      </c>
      <c r="J563" s="47"/>
      <c r="K563" s="47"/>
      <c r="L563" s="47"/>
      <c r="M563" s="47"/>
      <c r="N563" s="47"/>
      <c r="O563" s="47"/>
      <c r="P563" s="47"/>
      <c r="Q563" s="48"/>
    </row>
    <row r="564" spans="1:17" ht="4.5" hidden="1" customHeight="1">
      <c r="A564" s="170"/>
      <c r="B564" s="169"/>
      <c r="C564" s="153"/>
      <c r="D564" s="73" t="s">
        <v>107</v>
      </c>
      <c r="E564" s="136">
        <v>0</v>
      </c>
      <c r="F564" s="136">
        <v>0</v>
      </c>
      <c r="G564" s="2">
        <f t="shared" si="123"/>
        <v>0</v>
      </c>
      <c r="H564" s="136">
        <v>0</v>
      </c>
      <c r="I564" s="17" t="s">
        <v>119</v>
      </c>
      <c r="J564" s="47"/>
      <c r="K564" s="47"/>
      <c r="L564" s="47"/>
      <c r="M564" s="47"/>
      <c r="N564" s="47"/>
      <c r="O564" s="47"/>
      <c r="P564" s="47"/>
      <c r="Q564" s="48"/>
    </row>
    <row r="565" spans="1:17" ht="15" customHeight="1">
      <c r="A565" s="170"/>
      <c r="B565" s="169" t="s">
        <v>193</v>
      </c>
      <c r="C565" s="153" t="s">
        <v>99</v>
      </c>
      <c r="D565" s="69" t="s">
        <v>95</v>
      </c>
      <c r="E565" s="2">
        <f>E566+E567</f>
        <v>510</v>
      </c>
      <c r="F565" s="2">
        <f>F566+F567</f>
        <v>510</v>
      </c>
      <c r="G565" s="2">
        <f t="shared" si="123"/>
        <v>0</v>
      </c>
      <c r="H565" s="2">
        <f>H566+H567</f>
        <v>495.745</v>
      </c>
      <c r="I565" s="17">
        <f t="shared" si="129"/>
        <v>97.204901960784312</v>
      </c>
      <c r="J565" s="47">
        <v>2</v>
      </c>
      <c r="K565" s="47">
        <v>2</v>
      </c>
      <c r="L565" s="133">
        <f t="shared" ref="L565" si="137">K565/J565*100</f>
        <v>100</v>
      </c>
      <c r="M565" s="47">
        <v>2</v>
      </c>
      <c r="N565" s="47">
        <v>2</v>
      </c>
      <c r="O565" s="47">
        <v>22</v>
      </c>
      <c r="P565" s="47">
        <v>22</v>
      </c>
      <c r="Q565" s="48" t="s">
        <v>90</v>
      </c>
    </row>
    <row r="566" spans="1:17" ht="21" hidden="1" customHeight="1">
      <c r="A566" s="170"/>
      <c r="B566" s="169"/>
      <c r="C566" s="153"/>
      <c r="D566" s="73" t="s">
        <v>97</v>
      </c>
      <c r="E566" s="136">
        <v>0</v>
      </c>
      <c r="F566" s="136">
        <v>0</v>
      </c>
      <c r="G566" s="2">
        <f t="shared" si="123"/>
        <v>0</v>
      </c>
      <c r="H566" s="136">
        <v>0</v>
      </c>
      <c r="I566" s="17" t="s">
        <v>119</v>
      </c>
      <c r="J566" s="47"/>
      <c r="K566" s="47"/>
      <c r="L566" s="47"/>
      <c r="M566" s="47"/>
      <c r="N566" s="47"/>
      <c r="O566" s="47"/>
      <c r="P566" s="47"/>
      <c r="Q566" s="48"/>
    </row>
    <row r="567" spans="1:17" ht="32.25" customHeight="1">
      <c r="A567" s="171"/>
      <c r="B567" s="169"/>
      <c r="C567" s="153"/>
      <c r="D567" s="73" t="s">
        <v>96</v>
      </c>
      <c r="E567" s="2">
        <v>510</v>
      </c>
      <c r="F567" s="2">
        <v>510</v>
      </c>
      <c r="G567" s="2">
        <f t="shared" si="123"/>
        <v>0</v>
      </c>
      <c r="H567" s="136">
        <v>495.745</v>
      </c>
      <c r="I567" s="17">
        <f t="shared" si="129"/>
        <v>97.204901960784312</v>
      </c>
      <c r="J567" s="47"/>
      <c r="K567" s="47"/>
      <c r="L567" s="47"/>
      <c r="M567" s="47"/>
      <c r="N567" s="47"/>
      <c r="O567" s="47"/>
      <c r="P567" s="47"/>
      <c r="Q567" s="48"/>
    </row>
    <row r="568" spans="1:17" ht="22.5" hidden="1" customHeight="1">
      <c r="A568" s="5"/>
      <c r="B568" s="5"/>
      <c r="C568" s="5"/>
      <c r="D568" s="5"/>
      <c r="E568" s="7"/>
      <c r="F568" s="7"/>
      <c r="G568" s="7"/>
      <c r="H568" s="5"/>
      <c r="I568" s="5"/>
      <c r="J568" s="5"/>
      <c r="K568" s="5"/>
      <c r="L568" s="5"/>
      <c r="M568" s="5"/>
      <c r="N568" s="5"/>
      <c r="O568" s="5"/>
      <c r="P568" s="5"/>
      <c r="Q568" s="29"/>
    </row>
    <row r="569" spans="1:17" ht="22.5" hidden="1" customHeight="1">
      <c r="A569" s="5"/>
      <c r="B569" s="5"/>
      <c r="C569" s="5"/>
      <c r="D569" s="5"/>
      <c r="E569" s="7"/>
      <c r="F569" s="7"/>
      <c r="G569" s="7"/>
      <c r="H569" s="5"/>
      <c r="I569" s="5"/>
      <c r="J569" s="5"/>
      <c r="K569" s="5"/>
      <c r="L569" s="5"/>
      <c r="M569" s="5"/>
      <c r="N569" s="5"/>
      <c r="O569" s="5"/>
      <c r="P569" s="5"/>
      <c r="Q569" s="29"/>
    </row>
    <row r="570" spans="1:17" hidden="1">
      <c r="A570" s="5"/>
      <c r="B570" s="5"/>
      <c r="C570" s="5"/>
      <c r="D570" s="5"/>
      <c r="E570" s="7"/>
      <c r="F570" s="7"/>
      <c r="G570" s="7"/>
      <c r="H570" s="5"/>
      <c r="I570" s="5"/>
      <c r="J570" s="5"/>
      <c r="K570" s="5"/>
      <c r="L570" s="5"/>
      <c r="M570" s="5"/>
      <c r="N570" s="5"/>
      <c r="O570" s="5"/>
      <c r="P570" s="5"/>
      <c r="Q570" s="29"/>
    </row>
    <row r="571" spans="1:17" hidden="1">
      <c r="A571" s="5"/>
      <c r="B571" s="5"/>
      <c r="C571" s="5"/>
      <c r="D571" s="5"/>
      <c r="E571" s="7"/>
      <c r="F571" s="7"/>
      <c r="G571" s="7"/>
      <c r="H571" s="5"/>
      <c r="I571" s="5"/>
      <c r="J571" s="5"/>
      <c r="K571" s="5"/>
      <c r="L571" s="5"/>
      <c r="M571" s="5"/>
      <c r="N571" s="5"/>
      <c r="O571" s="5"/>
      <c r="P571" s="5"/>
      <c r="Q571" s="29"/>
    </row>
    <row r="572" spans="1:17" hidden="1">
      <c r="A572" s="5"/>
      <c r="B572" s="5"/>
      <c r="C572" s="5"/>
      <c r="D572" s="5"/>
      <c r="E572" s="7"/>
      <c r="F572" s="7"/>
      <c r="G572" s="7"/>
      <c r="H572" s="5"/>
      <c r="I572" s="5"/>
      <c r="J572" s="5"/>
      <c r="K572" s="5"/>
      <c r="L572" s="5"/>
      <c r="M572" s="5"/>
      <c r="N572" s="5"/>
      <c r="O572" s="5"/>
      <c r="P572" s="5"/>
      <c r="Q572" s="29"/>
    </row>
    <row r="573" spans="1:17" hidden="1">
      <c r="A573" s="5"/>
      <c r="B573" s="33"/>
      <c r="C573" s="34"/>
      <c r="D573" s="22"/>
      <c r="E573" s="35"/>
      <c r="F573" s="35"/>
      <c r="G573" s="35"/>
      <c r="H573" s="22"/>
      <c r="I573" s="22"/>
      <c r="J573" s="22"/>
      <c r="K573" s="22"/>
      <c r="L573" s="22"/>
      <c r="M573" s="22"/>
      <c r="N573" s="22"/>
      <c r="O573" s="22"/>
      <c r="P573" s="22"/>
      <c r="Q573" s="1"/>
    </row>
    <row r="574" spans="1:17" hidden="1">
      <c r="A574" s="5"/>
      <c r="B574" s="33"/>
      <c r="C574" s="34"/>
      <c r="D574" s="22"/>
      <c r="E574" s="36"/>
      <c r="F574" s="36"/>
      <c r="G574" s="36"/>
      <c r="H574" s="63"/>
      <c r="I574" s="22"/>
      <c r="J574" s="22"/>
      <c r="K574" s="22"/>
      <c r="L574" s="22"/>
      <c r="M574" s="22"/>
      <c r="N574" s="22"/>
      <c r="O574" s="22"/>
      <c r="P574" s="22"/>
      <c r="Q574" s="1"/>
    </row>
    <row r="575" spans="1:17" ht="25.5" customHeight="1">
      <c r="A575" s="5"/>
      <c r="B575" s="16" t="s">
        <v>91</v>
      </c>
      <c r="C575" s="37" t="s">
        <v>90</v>
      </c>
      <c r="D575" s="37" t="s">
        <v>90</v>
      </c>
      <c r="E575" s="38">
        <f>(E6+E50+E79+E83+E111+E126+E146+E151+E171+E187+E211+E236+E256+E280+E295+E334+E346+E366+E385+E436+E456+E459+E483+E503+E520+E532+E539+E549)</f>
        <v>100971484.47299998</v>
      </c>
      <c r="F575" s="38">
        <f>(F6+F50+F79+F83+F111+F126+F146+F151+F171+F187+F211+F236+F256+F280+F295+F334+F346+F366+F385+F436+F456+F459+F483+F503+F520+F532+F539+F549)</f>
        <v>102040416.92300001</v>
      </c>
      <c r="G575" s="21">
        <f t="shared" ref="G575:G580" si="138">F575-E575</f>
        <v>1068932.4500000328</v>
      </c>
      <c r="H575" s="38">
        <f>(H6+H50+H79+H83+H111+H126+H146+H151+H171+H187+H211+H236+H256+H280+H295+H334+H346+H366+H385+H436+H456+H459+H483+H503+H520+H532+H539+H549)</f>
        <v>109159668.56427</v>
      </c>
      <c r="I575" s="18">
        <f t="shared" ref="I575:I580" si="139">H575/F575*100</f>
        <v>106.97689391708603</v>
      </c>
      <c r="J575" s="39">
        <f>J6+J50+J79+J83+J111+J126+J146+J151+J171+J187+J211+J236+J256+J280+J295+J334+J346+J366+J385+J436+J456+J459+J483+J503+J520+J532+J539+J549</f>
        <v>942</v>
      </c>
      <c r="K575" s="39">
        <f>K6+K50+K79+K83+K111+K126+K146+K151+K171+K187+K211+K236+K256+K280+K295+K334+K346+K366+K385+K436+K456+K459+K483+K503+K520+K532+K539+K549</f>
        <v>811</v>
      </c>
      <c r="L575" s="18">
        <f>K575/J575*100</f>
        <v>86.093418259023352</v>
      </c>
      <c r="M575" s="39">
        <f>M6+M50+M79+M83+M111+M126+M146+M151+M171+M187+M211+M236+M256+M280+M295+M334+M346+M366+M385+M436+M456+M459+M483+M503+M520+M532+M539+M549</f>
        <v>419</v>
      </c>
      <c r="N575" s="39">
        <f>N6+N50+N79+N83+N111+N126+N146+N151+N171+N187+N211+N236+N256+N280+N295+N334+N346+N366+N385+N436+N456+N459+N483+N503+N520+N532+N539+N549</f>
        <v>401</v>
      </c>
      <c r="O575" s="39">
        <f>O6+O50+O79+O83+O111+O126+O146+O151+O171+O187+O211+O236+O256+O280+O295+O334+O346+O366+O385+O436+O456+O459+O483+O503+O520+O532+O539+O549</f>
        <v>957</v>
      </c>
      <c r="P575" s="39">
        <f>P6+P50+P79+P83+P111+P126+P146+P151+P171+P187+P211+P236+P256+P280+P295+P334+P346+P366+P385+P436+P456+P459+P483+P503+P520+P532+P539+P549</f>
        <v>930</v>
      </c>
      <c r="Q575" s="30"/>
    </row>
    <row r="576" spans="1:17" ht="15.75">
      <c r="A576" s="23"/>
      <c r="B576" s="12" t="s">
        <v>97</v>
      </c>
      <c r="C576" s="69" t="s">
        <v>90</v>
      </c>
      <c r="D576" s="69" t="s">
        <v>90</v>
      </c>
      <c r="E576" s="2">
        <f>(E7+E51+E80+E84+E112+E127+E147+E152+E172+E212+E237+E296+E347+E367+E386+E437+E457+E460+E484+E504)</f>
        <v>20203447.176000003</v>
      </c>
      <c r="F576" s="2">
        <f>(F7+F51+F80+F84+F112+F127+F147+F152+F172+F212+F237+F296+F347+F367+F386+F437+F457+F460+F484+F504)</f>
        <v>19493679.281000007</v>
      </c>
      <c r="G576" s="6">
        <f t="shared" si="138"/>
        <v>-709767.89499999583</v>
      </c>
      <c r="H576" s="2">
        <f>(H7+H51+H80+H84+H112+H127+H147+H152+H172+H212+H237+H296+H347+H367+H386+H437+H457+H460+H484+H504)</f>
        <v>18718667.659000002</v>
      </c>
      <c r="I576" s="17">
        <f t="shared" si="139"/>
        <v>96.024292742133142</v>
      </c>
      <c r="J576" s="5"/>
      <c r="K576" s="24"/>
      <c r="L576" s="19"/>
      <c r="M576" s="5"/>
      <c r="N576" s="5"/>
      <c r="O576" s="5"/>
      <c r="P576" s="5"/>
      <c r="Q576" s="31"/>
    </row>
    <row r="577" spans="1:17" ht="15.75">
      <c r="A577" s="23"/>
      <c r="B577" s="12" t="s">
        <v>96</v>
      </c>
      <c r="C577" s="69" t="s">
        <v>90</v>
      </c>
      <c r="D577" s="69" t="s">
        <v>90</v>
      </c>
      <c r="E577" s="2">
        <f>(E8+E52+E81+E85+E113+E128+E148+E153+E173+E189+E213+E238+E258+E282+E297+E336+E348+E368+E387+E438+E458+E461+E485+E505+E522+E533+E541+E551)</f>
        <v>48718085.475000009</v>
      </c>
      <c r="F577" s="2">
        <f>(F8+F52+F81+F85+F113+F128+F148+F153+F173+F189+F213+F238+F258+F282+F297+F336+F348+F368+F387+F438+F458+F461+F485+F505+F522+F533+F541+F551)</f>
        <v>50456415.708999991</v>
      </c>
      <c r="G577" s="6">
        <f t="shared" si="138"/>
        <v>1738330.2339999825</v>
      </c>
      <c r="H577" s="2">
        <f>(H8+H52+H81+H85+H113+H128+H148+H153+H173+H189+H213+H238+H258+H282+H297+H336+H348+H368+H387+H438+H458+H461+H485+H505+H522+H533+H541+H551)</f>
        <v>49215496.529000007</v>
      </c>
      <c r="I577" s="17">
        <f t="shared" si="139"/>
        <v>97.54061170901079</v>
      </c>
      <c r="J577" s="5"/>
      <c r="K577" s="5"/>
      <c r="L577" s="19"/>
      <c r="M577" s="5"/>
      <c r="N577" s="5"/>
      <c r="O577" s="5"/>
      <c r="P577" s="5"/>
      <c r="Q577" s="32"/>
    </row>
    <row r="578" spans="1:17" ht="15" customHeight="1">
      <c r="A578" s="23"/>
      <c r="B578" s="12" t="s">
        <v>109</v>
      </c>
      <c r="C578" s="69" t="s">
        <v>90</v>
      </c>
      <c r="D578" s="69" t="s">
        <v>90</v>
      </c>
      <c r="E578" s="2">
        <f>(E82+E129+E149+E214+E239+E260+E369+E439+E462+E507)</f>
        <v>858228.83100000012</v>
      </c>
      <c r="F578" s="2">
        <f>(F82+F129+F149+F214+F239+F260+F369+F439+F462+F507)</f>
        <v>857514.89600000018</v>
      </c>
      <c r="G578" s="6">
        <f t="shared" si="138"/>
        <v>-713.93499999993946</v>
      </c>
      <c r="H578" s="2">
        <f>(H82+H129+H149+H214+H239+H260+H369+H439+H462+H507)</f>
        <v>886397.68299999996</v>
      </c>
      <c r="I578" s="17">
        <f t="shared" si="139"/>
        <v>103.36819653334626</v>
      </c>
      <c r="J578" s="5"/>
      <c r="K578" s="5"/>
      <c r="L578" s="19"/>
      <c r="M578" s="5"/>
      <c r="N578" s="5"/>
      <c r="O578" s="5"/>
      <c r="P578" s="5"/>
      <c r="Q578" s="32"/>
    </row>
    <row r="579" spans="1:17" ht="14.25" customHeight="1">
      <c r="A579" s="23"/>
      <c r="B579" s="12" t="s">
        <v>107</v>
      </c>
      <c r="C579" s="69" t="s">
        <v>90</v>
      </c>
      <c r="D579" s="69" t="s">
        <v>90</v>
      </c>
      <c r="E579" s="2">
        <f>(E130+E215+E240+E337+E370+E389+E440+E463+E486+E506)</f>
        <v>16471186.890999999</v>
      </c>
      <c r="F579" s="2">
        <f>(F130+F215+F240+F337+F370+F389+F440+F463+F486+F506)</f>
        <v>16503213.465</v>
      </c>
      <c r="G579" s="6">
        <f t="shared" si="138"/>
        <v>32026.574000000954</v>
      </c>
      <c r="H579" s="2">
        <f>(H130+H215+H240+H337+H370+H389+H440+H463+H486+H506)</f>
        <v>25730173.234000001</v>
      </c>
      <c r="I579" s="17">
        <f t="shared" si="139"/>
        <v>155.91007950402224</v>
      </c>
      <c r="J579" s="5"/>
      <c r="K579" s="5"/>
      <c r="L579" s="19"/>
      <c r="M579" s="5"/>
      <c r="N579" s="5"/>
      <c r="O579" s="5"/>
      <c r="P579" s="5"/>
      <c r="Q579" s="32"/>
    </row>
    <row r="580" spans="1:17" ht="18" customHeight="1">
      <c r="A580" s="23"/>
      <c r="B580" s="13" t="s">
        <v>194</v>
      </c>
      <c r="C580" s="69" t="s">
        <v>90</v>
      </c>
      <c r="D580" s="69" t="s">
        <v>90</v>
      </c>
      <c r="E580" s="2">
        <f>E9</f>
        <v>14720536.1</v>
      </c>
      <c r="F580" s="2">
        <f>F9</f>
        <v>14729593.572000001</v>
      </c>
      <c r="G580" s="6">
        <f t="shared" si="138"/>
        <v>9057.4720000009984</v>
      </c>
      <c r="H580" s="2">
        <f>H9</f>
        <v>14608933.459000001</v>
      </c>
      <c r="I580" s="17">
        <f t="shared" si="139"/>
        <v>99.180832027644215</v>
      </c>
      <c r="J580" s="5"/>
      <c r="K580" s="5"/>
      <c r="L580" s="19"/>
      <c r="M580" s="5"/>
      <c r="N580" s="5"/>
      <c r="O580" s="5"/>
      <c r="P580" s="5"/>
      <c r="Q580" s="32"/>
    </row>
    <row r="582" spans="1:17" s="40" customFormat="1" ht="18.75" hidden="1">
      <c r="B582" s="41"/>
      <c r="C582" s="42"/>
      <c r="E582" s="44">
        <f>SUM(E576:E580)</f>
        <v>100971484.473</v>
      </c>
      <c r="F582" s="44">
        <f>SUM(F576:F580)</f>
        <v>102040416.92299999</v>
      </c>
      <c r="H582" s="28">
        <f>SUM(H576:H580)</f>
        <v>109159668.56400001</v>
      </c>
    </row>
    <row r="583" spans="1:17" s="40" customFormat="1" ht="18.75" hidden="1">
      <c r="B583" s="41"/>
      <c r="C583" s="42"/>
    </row>
    <row r="584" spans="1:17" s="40" customFormat="1" ht="18.75">
      <c r="B584" s="41"/>
      <c r="C584" s="42"/>
      <c r="E584" s="66"/>
      <c r="F584" s="66"/>
      <c r="G584" s="66"/>
      <c r="H584" s="66"/>
      <c r="I584" s="66"/>
    </row>
    <row r="585" spans="1:17" s="25" customFormat="1" ht="15.75" hidden="1">
      <c r="B585" s="26"/>
      <c r="C585" s="27"/>
      <c r="E585" s="67">
        <f>SUM(E576:E580)</f>
        <v>100971484.473</v>
      </c>
      <c r="F585" s="67">
        <f>SUM(F576:F580)</f>
        <v>102040416.92299999</v>
      </c>
      <c r="G585" s="67">
        <f>SUM(G576:G580)</f>
        <v>1068932.4499999885</v>
      </c>
      <c r="H585" s="67">
        <f>SUM(H576:H580)</f>
        <v>109159668.56400001</v>
      </c>
      <c r="I585" s="68"/>
    </row>
    <row r="586" spans="1:17">
      <c r="E586" s="138"/>
      <c r="F586" s="138"/>
      <c r="G586" s="43"/>
      <c r="H586" s="138"/>
      <c r="I586" s="43"/>
    </row>
    <row r="587" spans="1:17">
      <c r="E587" s="43"/>
      <c r="F587" s="65"/>
      <c r="G587" s="43"/>
      <c r="H587" s="43"/>
      <c r="I587" s="43"/>
    </row>
    <row r="588" spans="1:17">
      <c r="E588" s="43"/>
      <c r="F588" s="65"/>
      <c r="G588" s="43"/>
      <c r="H588" s="43"/>
      <c r="I588" s="43"/>
    </row>
    <row r="589" spans="1:17">
      <c r="E589" s="43"/>
      <c r="F589" s="65"/>
      <c r="G589" s="43"/>
      <c r="H589" s="43"/>
      <c r="I589" s="43"/>
    </row>
    <row r="590" spans="1:17">
      <c r="E590" s="43"/>
      <c r="F590" s="64"/>
      <c r="G590" s="43"/>
      <c r="H590" s="43"/>
      <c r="I590" s="43"/>
    </row>
    <row r="600" spans="5:8">
      <c r="E600" s="43"/>
      <c r="F600" s="64"/>
      <c r="G600" s="43"/>
      <c r="H600" s="43"/>
    </row>
    <row r="601" spans="5:8">
      <c r="E601" s="43"/>
      <c r="F601" s="65"/>
      <c r="G601" s="43"/>
      <c r="H601" s="43"/>
    </row>
    <row r="602" spans="5:8">
      <c r="E602" s="43"/>
      <c r="F602" s="65"/>
      <c r="G602" s="43"/>
      <c r="H602" s="43"/>
    </row>
    <row r="603" spans="5:8">
      <c r="E603" s="43"/>
      <c r="F603" s="65"/>
      <c r="G603" s="43"/>
      <c r="H603" s="43"/>
    </row>
    <row r="604" spans="5:8">
      <c r="E604" s="43"/>
      <c r="F604" s="65"/>
      <c r="G604" s="43"/>
      <c r="H604" s="43"/>
    </row>
    <row r="605" spans="5:8">
      <c r="E605" s="43"/>
      <c r="F605" s="64"/>
      <c r="G605" s="43"/>
      <c r="H605" s="43"/>
    </row>
    <row r="606" spans="5:8">
      <c r="E606" s="43"/>
      <c r="F606" s="43"/>
      <c r="G606" s="43"/>
      <c r="H606" s="43"/>
    </row>
  </sheetData>
  <mergeCells count="329">
    <mergeCell ref="Q366:Q369"/>
    <mergeCell ref="C366:C370"/>
    <mergeCell ref="B371:B375"/>
    <mergeCell ref="C539:C542"/>
    <mergeCell ref="C381:C384"/>
    <mergeCell ref="C419:C422"/>
    <mergeCell ref="C428:C431"/>
    <mergeCell ref="C424:C427"/>
    <mergeCell ref="C410:C414"/>
    <mergeCell ref="B390:B393"/>
    <mergeCell ref="B436:B440"/>
    <mergeCell ref="C436:C440"/>
    <mergeCell ref="Q456:Q458"/>
    <mergeCell ref="C508:C514"/>
    <mergeCell ref="C385:C389"/>
    <mergeCell ref="C483:C486"/>
    <mergeCell ref="B483:B486"/>
    <mergeCell ref="B472:B474"/>
    <mergeCell ref="C472:C474"/>
    <mergeCell ref="B475:B479"/>
    <mergeCell ref="C475:C479"/>
    <mergeCell ref="B480:B482"/>
    <mergeCell ref="Q459:Q463"/>
    <mergeCell ref="C480:C482"/>
    <mergeCell ref="B464:B467"/>
    <mergeCell ref="C464:C467"/>
    <mergeCell ref="B468:B471"/>
    <mergeCell ref="C468:C471"/>
    <mergeCell ref="B419:B422"/>
    <mergeCell ref="C441:C445"/>
    <mergeCell ref="C451:C455"/>
    <mergeCell ref="B451:B455"/>
    <mergeCell ref="C446:C450"/>
    <mergeCell ref="A483:A502"/>
    <mergeCell ref="B456:B458"/>
    <mergeCell ref="C491:C494"/>
    <mergeCell ref="B495:B498"/>
    <mergeCell ref="C495:C498"/>
    <mergeCell ref="Q483:Q486"/>
    <mergeCell ref="A79:A82"/>
    <mergeCell ref="B79:B82"/>
    <mergeCell ref="C79:C82"/>
    <mergeCell ref="B394:B397"/>
    <mergeCell ref="C394:C397"/>
    <mergeCell ref="B398:B401"/>
    <mergeCell ref="C398:C401"/>
    <mergeCell ref="C390:C393"/>
    <mergeCell ref="B385:B389"/>
    <mergeCell ref="B366:B370"/>
    <mergeCell ref="B381:B384"/>
    <mergeCell ref="C211:C215"/>
    <mergeCell ref="B211:B215"/>
    <mergeCell ref="B251:B255"/>
    <mergeCell ref="B246:B250"/>
    <mergeCell ref="B310:B313"/>
    <mergeCell ref="C310:C313"/>
    <mergeCell ref="B285:B289"/>
    <mergeCell ref="C561:C564"/>
    <mergeCell ref="B524:B527"/>
    <mergeCell ref="A520:A531"/>
    <mergeCell ref="C520:C523"/>
    <mergeCell ref="A532:A538"/>
    <mergeCell ref="C549:C552"/>
    <mergeCell ref="A503:A519"/>
    <mergeCell ref="Q549:Q552"/>
    <mergeCell ref="Q539:Q542"/>
    <mergeCell ref="C524:C527"/>
    <mergeCell ref="B543:B546"/>
    <mergeCell ref="C543:C546"/>
    <mergeCell ref="Q503:Q507"/>
    <mergeCell ref="B528:B531"/>
    <mergeCell ref="C528:C531"/>
    <mergeCell ref="B520:B523"/>
    <mergeCell ref="Q520:Q523"/>
    <mergeCell ref="Q532:Q533"/>
    <mergeCell ref="B503:B507"/>
    <mergeCell ref="C503:C507"/>
    <mergeCell ref="Q211:Q215"/>
    <mergeCell ref="B256:B260"/>
    <mergeCell ref="B499:B502"/>
    <mergeCell ref="C376:C380"/>
    <mergeCell ref="B557:B560"/>
    <mergeCell ref="C557:C560"/>
    <mergeCell ref="B565:B567"/>
    <mergeCell ref="C565:C567"/>
    <mergeCell ref="B553:B556"/>
    <mergeCell ref="C553:C556"/>
    <mergeCell ref="B487:B490"/>
    <mergeCell ref="C487:C490"/>
    <mergeCell ref="B491:B494"/>
    <mergeCell ref="C499:C502"/>
    <mergeCell ref="B508:B514"/>
    <mergeCell ref="C532:C533"/>
    <mergeCell ref="B532:B533"/>
    <mergeCell ref="B539:B542"/>
    <mergeCell ref="B515:B519"/>
    <mergeCell ref="C515:C519"/>
    <mergeCell ref="B547:B548"/>
    <mergeCell ref="C547:C548"/>
    <mergeCell ref="B549:B552"/>
    <mergeCell ref="B561:B564"/>
    <mergeCell ref="Q187:Q190"/>
    <mergeCell ref="Q385:Q389"/>
    <mergeCell ref="C216:C220"/>
    <mergeCell ref="B221:B225"/>
    <mergeCell ref="C221:C225"/>
    <mergeCell ref="Q236:Q240"/>
    <mergeCell ref="Q256:Q260"/>
    <mergeCell ref="Q280:Q284"/>
    <mergeCell ref="B203:B206"/>
    <mergeCell ref="C285:C289"/>
    <mergeCell ref="B338:B341"/>
    <mergeCell ref="C338:C341"/>
    <mergeCell ref="Q334:Q337"/>
    <mergeCell ref="B207:B210"/>
    <mergeCell ref="C207:C210"/>
    <mergeCell ref="Q295:Q299"/>
    <mergeCell ref="C251:C255"/>
    <mergeCell ref="Q346:Q349"/>
    <mergeCell ref="C354:C357"/>
    <mergeCell ref="C290:C294"/>
    <mergeCell ref="B266:B269"/>
    <mergeCell ref="C266:C269"/>
    <mergeCell ref="B346:B349"/>
    <mergeCell ref="C346:C349"/>
    <mergeCell ref="A456:A458"/>
    <mergeCell ref="B459:B463"/>
    <mergeCell ref="C459:C463"/>
    <mergeCell ref="A295:A333"/>
    <mergeCell ref="C342:C345"/>
    <mergeCell ref="B342:B345"/>
    <mergeCell ref="A334:A341"/>
    <mergeCell ref="B314:B318"/>
    <mergeCell ref="C314:C318"/>
    <mergeCell ref="B319:B323"/>
    <mergeCell ref="C319:C323"/>
    <mergeCell ref="C329:C333"/>
    <mergeCell ref="B334:B337"/>
    <mergeCell ref="B329:B333"/>
    <mergeCell ref="C324:C328"/>
    <mergeCell ref="B300:B304"/>
    <mergeCell ref="C300:C304"/>
    <mergeCell ref="B441:B445"/>
    <mergeCell ref="B446:B450"/>
    <mergeCell ref="A459:A482"/>
    <mergeCell ref="C456:C458"/>
    <mergeCell ref="C350:C353"/>
    <mergeCell ref="B354:B357"/>
    <mergeCell ref="C371:C375"/>
    <mergeCell ref="B376:B380"/>
    <mergeCell ref="B362:B365"/>
    <mergeCell ref="C362:C365"/>
    <mergeCell ref="B358:B361"/>
    <mergeCell ref="C358:C361"/>
    <mergeCell ref="A366:A384"/>
    <mergeCell ref="A385:A435"/>
    <mergeCell ref="B402:B405"/>
    <mergeCell ref="C402:C405"/>
    <mergeCell ref="B406:B409"/>
    <mergeCell ref="C406:C409"/>
    <mergeCell ref="B424:B427"/>
    <mergeCell ref="B432:B435"/>
    <mergeCell ref="C432:C435"/>
    <mergeCell ref="B410:B414"/>
    <mergeCell ref="B415:B418"/>
    <mergeCell ref="C415:C418"/>
    <mergeCell ref="B428:B431"/>
    <mergeCell ref="A342:A345"/>
    <mergeCell ref="C155:C158"/>
    <mergeCell ref="B159:B162"/>
    <mergeCell ref="B280:B284"/>
    <mergeCell ref="C280:C284"/>
    <mergeCell ref="B261:B265"/>
    <mergeCell ref="C261:C265"/>
    <mergeCell ref="B231:B235"/>
    <mergeCell ref="C231:C235"/>
    <mergeCell ref="B241:B245"/>
    <mergeCell ref="C241:C245"/>
    <mergeCell ref="B324:B328"/>
    <mergeCell ref="C334:C337"/>
    <mergeCell ref="B295:B299"/>
    <mergeCell ref="C295:C299"/>
    <mergeCell ref="C179:C182"/>
    <mergeCell ref="A187:A206"/>
    <mergeCell ref="C203:C206"/>
    <mergeCell ref="C163:C166"/>
    <mergeCell ref="B275:B279"/>
    <mergeCell ref="C236:C240"/>
    <mergeCell ref="B270:B274"/>
    <mergeCell ref="C270:C274"/>
    <mergeCell ref="B103:B106"/>
    <mergeCell ref="A207:A210"/>
    <mergeCell ref="C246:C250"/>
    <mergeCell ref="B290:B294"/>
    <mergeCell ref="A126:A145"/>
    <mergeCell ref="A151:A166"/>
    <mergeCell ref="C199:C202"/>
    <mergeCell ref="C183:C186"/>
    <mergeCell ref="B131:B135"/>
    <mergeCell ref="C131:C135"/>
    <mergeCell ref="B126:B130"/>
    <mergeCell ref="B136:B140"/>
    <mergeCell ref="C136:C140"/>
    <mergeCell ref="B183:B186"/>
    <mergeCell ref="B195:B198"/>
    <mergeCell ref="C195:C198"/>
    <mergeCell ref="B199:B202"/>
    <mergeCell ref="B187:B190"/>
    <mergeCell ref="C187:C190"/>
    <mergeCell ref="B55:B59"/>
    <mergeCell ref="C126:C130"/>
    <mergeCell ref="C191:C194"/>
    <mergeCell ref="A256:A279"/>
    <mergeCell ref="B226:B230"/>
    <mergeCell ref="C226:C230"/>
    <mergeCell ref="A211:A235"/>
    <mergeCell ref="Q171:Q174"/>
    <mergeCell ref="Q111:Q113"/>
    <mergeCell ref="B83:B86"/>
    <mergeCell ref="B65:B69"/>
    <mergeCell ref="C65:C69"/>
    <mergeCell ref="B70:B74"/>
    <mergeCell ref="C70:C74"/>
    <mergeCell ref="C123:C125"/>
    <mergeCell ref="B114:B116"/>
    <mergeCell ref="C114:C116"/>
    <mergeCell ref="B171:B174"/>
    <mergeCell ref="C171:C174"/>
    <mergeCell ref="B167:B170"/>
    <mergeCell ref="C167:C170"/>
    <mergeCell ref="C111:C113"/>
    <mergeCell ref="B87:B90"/>
    <mergeCell ref="C256:C260"/>
    <mergeCell ref="A1:Q1"/>
    <mergeCell ref="B6:B9"/>
    <mergeCell ref="B3:B4"/>
    <mergeCell ref="C3:C4"/>
    <mergeCell ref="E3:I3"/>
    <mergeCell ref="A3:A4"/>
    <mergeCell ref="J3:L3"/>
    <mergeCell ref="M3:N3"/>
    <mergeCell ref="C6:C9"/>
    <mergeCell ref="D3:D4"/>
    <mergeCell ref="A6:A49"/>
    <mergeCell ref="B14:B17"/>
    <mergeCell ref="C14:C17"/>
    <mergeCell ref="B22:B25"/>
    <mergeCell ref="C22:C25"/>
    <mergeCell ref="C26:C29"/>
    <mergeCell ref="C46:C49"/>
    <mergeCell ref="B18:B21"/>
    <mergeCell ref="C18:C21"/>
    <mergeCell ref="Q6:Q9"/>
    <mergeCell ref="O3:P3"/>
    <mergeCell ref="C10:C13"/>
    <mergeCell ref="B26:B29"/>
    <mergeCell ref="B30:B33"/>
    <mergeCell ref="B10:B13"/>
    <mergeCell ref="Q3:Q4"/>
    <mergeCell ref="A539:A548"/>
    <mergeCell ref="A549:A567"/>
    <mergeCell ref="B46:B49"/>
    <mergeCell ref="B146:B150"/>
    <mergeCell ref="C146:C150"/>
    <mergeCell ref="A111:A125"/>
    <mergeCell ref="B75:B78"/>
    <mergeCell ref="C75:C78"/>
    <mergeCell ref="A83:A110"/>
    <mergeCell ref="B91:B94"/>
    <mergeCell ref="C91:C94"/>
    <mergeCell ref="B95:B98"/>
    <mergeCell ref="C95:C98"/>
    <mergeCell ref="B99:B102"/>
    <mergeCell ref="C99:C102"/>
    <mergeCell ref="C87:C90"/>
    <mergeCell ref="B107:B110"/>
    <mergeCell ref="B175:B178"/>
    <mergeCell ref="C175:C178"/>
    <mergeCell ref="B179:B182"/>
    <mergeCell ref="C275:C279"/>
    <mergeCell ref="A236:A255"/>
    <mergeCell ref="A50:A78"/>
    <mergeCell ref="C83:C86"/>
    <mergeCell ref="B111:B113"/>
    <mergeCell ref="C30:C33"/>
    <mergeCell ref="C55:C59"/>
    <mergeCell ref="Q126:Q130"/>
    <mergeCell ref="Q50:Q53"/>
    <mergeCell ref="C42:C45"/>
    <mergeCell ref="B42:B45"/>
    <mergeCell ref="Q83:Q86"/>
    <mergeCell ref="B50:B54"/>
    <mergeCell ref="C50:C54"/>
    <mergeCell ref="B60:B64"/>
    <mergeCell ref="B34:B37"/>
    <mergeCell ref="C34:C37"/>
    <mergeCell ref="B38:B41"/>
    <mergeCell ref="C38:C41"/>
    <mergeCell ref="C60:C64"/>
    <mergeCell ref="B117:B119"/>
    <mergeCell ref="C117:C119"/>
    <mergeCell ref="B120:B122"/>
    <mergeCell ref="Q79:Q82"/>
    <mergeCell ref="C103:C106"/>
    <mergeCell ref="C120:C122"/>
    <mergeCell ref="A436:A455"/>
    <mergeCell ref="Q436:Q440"/>
    <mergeCell ref="A280:A294"/>
    <mergeCell ref="C107:C110"/>
    <mergeCell ref="B141:B145"/>
    <mergeCell ref="C141:C145"/>
    <mergeCell ref="C151:C154"/>
    <mergeCell ref="C159:C162"/>
    <mergeCell ref="B163:B166"/>
    <mergeCell ref="Q146:Q150"/>
    <mergeCell ref="B155:B158"/>
    <mergeCell ref="Q151:Q154"/>
    <mergeCell ref="B123:B125"/>
    <mergeCell ref="B216:B220"/>
    <mergeCell ref="B191:B194"/>
    <mergeCell ref="A167:A169"/>
    <mergeCell ref="B151:B154"/>
    <mergeCell ref="A146:A150"/>
    <mergeCell ref="A171:A186"/>
    <mergeCell ref="A346:A365"/>
    <mergeCell ref="B350:B353"/>
    <mergeCell ref="B305:B309"/>
    <mergeCell ref="C305:C309"/>
    <mergeCell ref="B236:B240"/>
  </mergeCells>
  <pageMargins left="0.19685039370078741" right="0.15748031496062992" top="0.55118110236220474" bottom="0.31666666666666665" header="0.35433070866141736" footer="0.31496062992125984"/>
  <pageSetup paperSize="9" scale="8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Наталья Макаренко</cp:lastModifiedBy>
  <cp:lastPrinted>2021-04-12T13:30:31Z</cp:lastPrinted>
  <dcterms:created xsi:type="dcterms:W3CDTF">2016-01-25T11:04:51Z</dcterms:created>
  <dcterms:modified xsi:type="dcterms:W3CDTF">2021-05-24T06:50:42Z</dcterms:modified>
</cp:coreProperties>
</file>